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\ARCHIV\2024\VAK Pce\"/>
    </mc:Choice>
  </mc:AlternateContent>
  <bookViews>
    <workbookView xWindow="0" yWindow="0" windowWidth="0" windowHeight="0"/>
  </bookViews>
  <sheets>
    <sheet name="Rekapitulace stavby" sheetId="1" r:id="rId1"/>
    <sheet name="SO_01.1 - Vodovodní řad A..." sheetId="2" r:id="rId2"/>
    <sheet name="SO_01.2 - Redukční a vodo..." sheetId="3" r:id="rId3"/>
    <sheet name="VRN - Vedlejší rozpočtové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'SO_01.1 - Vodovodní řad A...'!$C$127:$K$507</definedName>
    <definedName name="_xlnm.Print_Area" localSheetId="1">'SO_01.1 - Vodovodní řad A...'!$C$4:$J$76,'SO_01.1 - Vodovodní řad A...'!$C$82:$J$107,'SO_01.1 - Vodovodní řad A...'!$C$113:$J$507</definedName>
    <definedName name="_xlnm.Print_Titles" localSheetId="1">'SO_01.1 - Vodovodní řad A...'!$127:$127</definedName>
    <definedName name="_xlnm._FilterDatabase" localSheetId="2" hidden="1">'SO_01.2 - Redukční a vodo...'!$C$130:$K$386</definedName>
    <definedName name="_xlnm.Print_Area" localSheetId="2">'SO_01.2 - Redukční a vodo...'!$C$4:$J$76,'SO_01.2 - Redukční a vodo...'!$C$82:$J$110,'SO_01.2 - Redukční a vodo...'!$C$116:$J$386</definedName>
    <definedName name="_xlnm.Print_Titles" localSheetId="2">'SO_01.2 - Redukční a vodo...'!$130:$130</definedName>
    <definedName name="_xlnm._FilterDatabase" localSheetId="3" hidden="1">'VRN - Vedlejší rozpočtové...'!$C$117:$K$148</definedName>
    <definedName name="_xlnm.Print_Area" localSheetId="3">'VRN - Vedlejší rozpočtové...'!$C$4:$J$76,'VRN - Vedlejší rozpočtové...'!$C$82:$J$99,'VRN - Vedlejší rozpočtové...'!$C$105:$J$148</definedName>
    <definedName name="_xlnm.Print_Titles" localSheetId="3">'VRN - Vedlejší rozpočtové...'!$117:$117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3" r="J39"/>
  <c r="J38"/>
  <c i="1" r="AY97"/>
  <c i="3" r="J37"/>
  <c i="1" r="AX97"/>
  <c i="3"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T348"/>
  <c r="R349"/>
  <c r="R348"/>
  <c r="P349"/>
  <c r="P348"/>
  <c r="BI345"/>
  <c r="BH345"/>
  <c r="BG345"/>
  <c r="BF345"/>
  <c r="T345"/>
  <c r="R345"/>
  <c r="P345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T334"/>
  <c r="R335"/>
  <c r="R334"/>
  <c r="P335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93"/>
  <c r="J16"/>
  <c r="J14"/>
  <c r="J91"/>
  <c r="E7"/>
  <c r="E119"/>
  <c i="2" r="J39"/>
  <c r="J38"/>
  <c i="1" r="AY96"/>
  <c i="2" r="J37"/>
  <c i="1" r="AX96"/>
  <c i="2" r="BI506"/>
  <c r="BH506"/>
  <c r="BG506"/>
  <c r="BF506"/>
  <c r="T506"/>
  <c r="T505"/>
  <c r="R506"/>
  <c r="R505"/>
  <c r="P506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6"/>
  <c r="BH326"/>
  <c r="BG326"/>
  <c r="BF326"/>
  <c r="T326"/>
  <c r="R326"/>
  <c r="P326"/>
  <c r="BI320"/>
  <c r="BH320"/>
  <c r="BG320"/>
  <c r="BF320"/>
  <c r="T320"/>
  <c r="R320"/>
  <c r="P320"/>
  <c r="BI313"/>
  <c r="BH313"/>
  <c r="BG313"/>
  <c r="BF313"/>
  <c r="T313"/>
  <c r="R313"/>
  <c r="P313"/>
  <c r="BI306"/>
  <c r="BH306"/>
  <c r="BG306"/>
  <c r="BF306"/>
  <c r="T306"/>
  <c r="R306"/>
  <c r="P306"/>
  <c r="BI299"/>
  <c r="BH299"/>
  <c r="BG299"/>
  <c r="BF299"/>
  <c r="T299"/>
  <c r="R299"/>
  <c r="P299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124"/>
  <c r="J16"/>
  <c r="J14"/>
  <c r="J122"/>
  <c r="E7"/>
  <c r="E85"/>
  <c i="1" r="L90"/>
  <c r="AM90"/>
  <c r="AM89"/>
  <c r="L89"/>
  <c r="AM87"/>
  <c r="L87"/>
  <c r="L85"/>
  <c r="L84"/>
  <c i="2" r="J454"/>
  <c r="BK442"/>
  <c r="J426"/>
  <c r="J409"/>
  <c r="J360"/>
  <c r="J313"/>
  <c r="BK275"/>
  <c r="J236"/>
  <c r="BK189"/>
  <c r="J148"/>
  <c r="BK488"/>
  <c r="J481"/>
  <c r="BK466"/>
  <c r="BK429"/>
  <c r="BK403"/>
  <c r="J387"/>
  <c r="J369"/>
  <c r="J320"/>
  <c r="J245"/>
  <c r="BK201"/>
  <c r="J164"/>
  <c r="BK448"/>
  <c r="BK417"/>
  <c r="BK385"/>
  <c r="BK363"/>
  <c r="J346"/>
  <c r="BK320"/>
  <c r="BK278"/>
  <c r="J227"/>
  <c r="BK506"/>
  <c r="BK477"/>
  <c r="J464"/>
  <c r="J452"/>
  <c r="J434"/>
  <c r="J395"/>
  <c r="J373"/>
  <c r="BK344"/>
  <c r="J275"/>
  <c r="J231"/>
  <c r="J189"/>
  <c i="3" r="BK359"/>
  <c r="J298"/>
  <c r="J281"/>
  <c r="BK229"/>
  <c r="J183"/>
  <c r="J372"/>
  <c r="BK345"/>
  <c r="J304"/>
  <c r="J257"/>
  <c r="J226"/>
  <c r="BK158"/>
  <c r="BK335"/>
  <c r="J308"/>
  <c r="BK276"/>
  <c r="BK248"/>
  <c r="BK183"/>
  <c r="BK382"/>
  <c r="BK339"/>
  <c r="J279"/>
  <c r="J218"/>
  <c r="BK137"/>
  <c r="BK352"/>
  <c r="J306"/>
  <c r="BK279"/>
  <c r="J215"/>
  <c r="BK270"/>
  <c r="BK253"/>
  <c r="J197"/>
  <c r="J166"/>
  <c i="4" r="BK141"/>
  <c r="J145"/>
  <c r="BK145"/>
  <c r="BK136"/>
  <c r="BK123"/>
  <c i="2" r="BK496"/>
  <c r="BK440"/>
  <c r="J417"/>
  <c r="BK391"/>
  <c r="J344"/>
  <c r="J278"/>
  <c r="BK245"/>
  <c r="BK174"/>
  <c i="1" r="AS95"/>
  <c i="2" r="J468"/>
  <c r="BK432"/>
  <c r="J399"/>
  <c r="J385"/>
  <c r="J363"/>
  <c r="J335"/>
  <c r="BK252"/>
  <c r="BK227"/>
  <c r="BK184"/>
  <c r="BK456"/>
  <c r="J422"/>
  <c r="J401"/>
  <c r="BK371"/>
  <c r="BK337"/>
  <c r="BK306"/>
  <c r="BK262"/>
  <c r="J184"/>
  <c r="J496"/>
  <c r="J470"/>
  <c r="J460"/>
  <c r="J444"/>
  <c r="BK422"/>
  <c r="J391"/>
  <c r="J367"/>
  <c r="BK290"/>
  <c r="J248"/>
  <c r="J222"/>
  <c r="BK180"/>
  <c i="3" r="BK313"/>
  <c r="BK292"/>
  <c r="BK235"/>
  <c r="BK192"/>
  <c r="BK173"/>
  <c r="J379"/>
  <c r="J366"/>
  <c r="J330"/>
  <c r="J296"/>
  <c r="BK251"/>
  <c r="J220"/>
  <c r="J137"/>
  <c r="J345"/>
  <c r="BK318"/>
  <c r="BK288"/>
  <c r="J270"/>
  <c r="BK220"/>
  <c r="BK181"/>
  <c r="J146"/>
  <c r="J354"/>
  <c r="J315"/>
  <c r="BK267"/>
  <c r="J205"/>
  <c r="BK385"/>
  <c r="J359"/>
  <c r="J326"/>
  <c r="BK308"/>
  <c r="J284"/>
  <c r="J181"/>
  <c r="BK306"/>
  <c r="BK260"/>
  <c r="J235"/>
  <c r="BK185"/>
  <c r="J140"/>
  <c i="4" r="J132"/>
  <c r="J143"/>
  <c r="BK143"/>
  <c r="J125"/>
  <c i="2" r="BK462"/>
  <c r="BK424"/>
  <c r="BK393"/>
  <c r="BK365"/>
  <c r="BK299"/>
  <c r="BK256"/>
  <c r="J217"/>
  <c r="J168"/>
  <c r="J502"/>
  <c r="J491"/>
  <c r="J486"/>
  <c r="BK464"/>
  <c r="BK436"/>
  <c r="J405"/>
  <c r="BK395"/>
  <c r="BK383"/>
  <c r="BK360"/>
  <c r="J333"/>
  <c r="J262"/>
  <c r="BK217"/>
  <c r="J174"/>
  <c r="J493"/>
  <c r="BK438"/>
  <c r="J397"/>
  <c r="J375"/>
  <c r="J353"/>
  <c r="J326"/>
  <c r="J290"/>
  <c r="BK231"/>
  <c r="BK148"/>
  <c r="J506"/>
  <c r="J477"/>
  <c r="BK458"/>
  <c r="J450"/>
  <c r="BK426"/>
  <c r="BK401"/>
  <c r="J383"/>
  <c r="BK346"/>
  <c r="J299"/>
  <c r="J265"/>
  <c r="J229"/>
  <c r="BK141"/>
  <c i="3" r="J322"/>
  <c r="J288"/>
  <c r="J251"/>
  <c r="J202"/>
  <c r="BK178"/>
  <c r="BK146"/>
  <c r="J369"/>
  <c r="BK328"/>
  <c r="BK284"/>
  <c r="BK241"/>
  <c r="BK197"/>
  <c r="BK140"/>
  <c r="BK330"/>
  <c r="J302"/>
  <c r="J274"/>
  <c r="BK212"/>
  <c r="BK170"/>
  <c r="J144"/>
  <c r="J332"/>
  <c r="BK296"/>
  <c r="J260"/>
  <c r="J222"/>
  <c r="J173"/>
  <c r="BK379"/>
  <c r="J339"/>
  <c r="BK322"/>
  <c r="BK298"/>
  <c r="BK226"/>
  <c r="J337"/>
  <c r="J265"/>
  <c r="BK202"/>
  <c r="J158"/>
  <c r="BK134"/>
  <c i="4" r="BK147"/>
  <c r="BK121"/>
  <c r="J138"/>
  <c r="J130"/>
  <c i="2" r="BK460"/>
  <c r="J438"/>
  <c r="J415"/>
  <c r="J389"/>
  <c r="BK353"/>
  <c r="J284"/>
  <c r="J252"/>
  <c r="BK207"/>
  <c r="J134"/>
  <c r="J499"/>
  <c r="J484"/>
  <c r="BK470"/>
  <c r="J458"/>
  <c r="BK420"/>
  <c r="BK389"/>
  <c r="BK375"/>
  <c r="BK350"/>
  <c r="J306"/>
  <c r="J240"/>
  <c r="J180"/>
  <c r="J141"/>
  <c r="BK450"/>
  <c r="BK415"/>
  <c r="J379"/>
  <c r="BK358"/>
  <c r="BK333"/>
  <c r="J292"/>
  <c r="BK240"/>
  <c r="J207"/>
  <c r="BK484"/>
  <c r="BK468"/>
  <c r="J456"/>
  <c r="J440"/>
  <c r="J424"/>
  <c r="BK399"/>
  <c r="BK379"/>
  <c r="BK355"/>
  <c r="BK326"/>
  <c r="J243"/>
  <c r="J201"/>
  <c r="BK134"/>
  <c i="3" r="J310"/>
  <c r="BK290"/>
  <c r="BK272"/>
  <c r="BK218"/>
  <c r="J185"/>
  <c r="J162"/>
  <c r="BK376"/>
  <c r="J357"/>
  <c r="BK320"/>
  <c r="BK274"/>
  <c r="BK238"/>
  <c r="J170"/>
  <c r="BK362"/>
  <c r="BK337"/>
  <c r="J294"/>
  <c r="BK281"/>
  <c r="BK263"/>
  <c r="BK187"/>
  <c r="J153"/>
  <c r="BK369"/>
  <c r="J313"/>
  <c r="J276"/>
  <c r="J229"/>
  <c r="BK176"/>
  <c r="J382"/>
  <c r="BK349"/>
  <c r="BK315"/>
  <c r="BK294"/>
  <c r="J200"/>
  <c r="BK326"/>
  <c r="J263"/>
  <c r="J241"/>
  <c r="BK153"/>
  <c i="4" r="BK138"/>
  <c r="J147"/>
  <c r="BK130"/>
  <c r="J141"/>
  <c r="J123"/>
  <c i="2" r="BK502"/>
  <c r="J436"/>
  <c r="J412"/>
  <c r="J381"/>
  <c r="J350"/>
  <c r="BK292"/>
  <c r="J272"/>
  <c r="BK222"/>
  <c r="BK177"/>
  <c r="BK131"/>
  <c r="BK491"/>
  <c r="BK486"/>
  <c r="J479"/>
  <c r="BK446"/>
  <c r="BK409"/>
  <c r="BK397"/>
  <c r="J377"/>
  <c r="J358"/>
  <c r="BK272"/>
  <c r="BK243"/>
  <c r="BK215"/>
  <c r="BK157"/>
  <c r="BK452"/>
  <c r="J432"/>
  <c r="BK412"/>
  <c r="BK367"/>
  <c r="BK348"/>
  <c r="BK313"/>
  <c r="J270"/>
  <c r="J215"/>
  <c r="J131"/>
  <c r="BK479"/>
  <c r="J466"/>
  <c r="J448"/>
  <c r="J429"/>
  <c r="J403"/>
  <c r="J371"/>
  <c r="J337"/>
  <c r="BK270"/>
  <c r="J213"/>
  <c r="BK164"/>
  <c i="3" r="BK324"/>
  <c r="J300"/>
  <c r="J286"/>
  <c r="BK222"/>
  <c r="BK190"/>
  <c r="BK166"/>
  <c r="J385"/>
  <c r="BK354"/>
  <c r="J318"/>
  <c r="BK265"/>
  <c r="BK205"/>
  <c r="J142"/>
  <c r="J349"/>
  <c r="J320"/>
  <c r="BK286"/>
  <c r="J267"/>
  <c r="BK200"/>
  <c r="BK150"/>
  <c r="BK357"/>
  <c r="BK304"/>
  <c r="J253"/>
  <c r="BK215"/>
  <c r="BK142"/>
  <c r="J376"/>
  <c r="BK332"/>
  <c r="BK310"/>
  <c r="J290"/>
  <c r="BK232"/>
  <c r="J352"/>
  <c r="J272"/>
  <c r="J248"/>
  <c r="J176"/>
  <c r="BK144"/>
  <c i="4" r="J134"/>
  <c r="BK125"/>
  <c r="BK128"/>
  <c r="J121"/>
  <c i="2" r="BK493"/>
  <c r="BK444"/>
  <c r="BK434"/>
  <c r="J407"/>
  <c r="BK373"/>
  <c r="J348"/>
  <c r="J286"/>
  <c r="BK248"/>
  <c r="BK213"/>
  <c r="J157"/>
  <c r="BK499"/>
  <c r="J488"/>
  <c r="BK474"/>
  <c r="J442"/>
  <c r="BK407"/>
  <c r="J393"/>
  <c r="BK381"/>
  <c r="J355"/>
  <c r="BK265"/>
  <c r="BK229"/>
  <c r="BK195"/>
  <c r="BK168"/>
  <c r="BK454"/>
  <c r="J420"/>
  <c r="BK377"/>
  <c r="J365"/>
  <c r="BK335"/>
  <c r="BK284"/>
  <c r="J256"/>
  <c r="J177"/>
  <c r="BK481"/>
  <c r="J474"/>
  <c r="J462"/>
  <c r="J446"/>
  <c r="BK405"/>
  <c r="BK387"/>
  <c r="BK369"/>
  <c r="BK286"/>
  <c r="BK236"/>
  <c r="J195"/>
  <c i="3" r="J362"/>
  <c r="BK302"/>
  <c r="J232"/>
  <c r="BK162"/>
  <c r="BK372"/>
  <c r="J324"/>
  <c r="J292"/>
  <c r="BK244"/>
  <c r="J192"/>
  <c r="J187"/>
  <c r="J178"/>
  <c r="J134"/>
  <c r="BK366"/>
  <c r="J328"/>
  <c r="BK300"/>
  <c r="J244"/>
  <c r="J212"/>
  <c r="J335"/>
  <c r="BK257"/>
  <c r="J238"/>
  <c r="J190"/>
  <c r="J150"/>
  <c i="4" r="J128"/>
  <c r="BK132"/>
  <c r="BK134"/>
  <c r="J136"/>
  <c i="2" l="1" r="P343"/>
  <c r="R483"/>
  <c r="T483"/>
  <c i="3" r="BK225"/>
  <c r="J225"/>
  <c r="J101"/>
  <c r="R269"/>
  <c r="T351"/>
  <c r="T365"/>
  <c i="2" r="R343"/>
  <c r="BK490"/>
  <c r="J490"/>
  <c r="J105"/>
  <c i="3" r="P133"/>
  <c r="P225"/>
  <c r="R240"/>
  <c r="BK256"/>
  <c r="J256"/>
  <c r="J103"/>
  <c r="R256"/>
  <c r="BK262"/>
  <c r="J262"/>
  <c r="J104"/>
  <c r="R262"/>
  <c i="2" r="P130"/>
  <c r="T343"/>
  <c r="T490"/>
  <c i="3" r="R133"/>
  <c r="R225"/>
  <c r="P269"/>
  <c r="BK351"/>
  <c r="J351"/>
  <c r="J108"/>
  <c r="BK365"/>
  <c r="J365"/>
  <c r="J109"/>
  <c r="R365"/>
  <c i="4" r="BK120"/>
  <c r="J120"/>
  <c r="J98"/>
  <c i="2" r="R130"/>
  <c r="BK277"/>
  <c r="J277"/>
  <c r="J101"/>
  <c r="R277"/>
  <c r="BK289"/>
  <c r="J289"/>
  <c r="J102"/>
  <c r="T289"/>
  <c r="P483"/>
  <c r="P490"/>
  <c i="3" r="T133"/>
  <c r="P240"/>
  <c r="T240"/>
  <c r="P256"/>
  <c r="T256"/>
  <c r="P262"/>
  <c r="T262"/>
  <c r="P351"/>
  <c i="4" r="P120"/>
  <c r="P119"/>
  <c r="P118"/>
  <c i="1" r="AU98"/>
  <c i="2" r="T130"/>
  <c r="T129"/>
  <c r="T128"/>
  <c r="P277"/>
  <c r="T277"/>
  <c r="P289"/>
  <c r="R289"/>
  <c r="R129"/>
  <c r="R128"/>
  <c r="BK483"/>
  <c r="J483"/>
  <c r="J104"/>
  <c r="R490"/>
  <c i="3" r="BK133"/>
  <c r="J133"/>
  <c r="J100"/>
  <c r="T225"/>
  <c r="BK269"/>
  <c r="J269"/>
  <c r="J105"/>
  <c i="4" r="R120"/>
  <c r="R119"/>
  <c r="R118"/>
  <c i="2" r="BK130"/>
  <c r="J130"/>
  <c r="J100"/>
  <c r="BK343"/>
  <c r="J343"/>
  <c r="J103"/>
  <c i="3" r="BK240"/>
  <c r="J240"/>
  <c r="J102"/>
  <c r="T269"/>
  <c r="R351"/>
  <c r="P365"/>
  <c i="4" r="T120"/>
  <c r="T119"/>
  <c r="T118"/>
  <c i="2" r="BK505"/>
  <c r="J505"/>
  <c r="J106"/>
  <c i="3" r="BK348"/>
  <c r="J348"/>
  <c r="J107"/>
  <c r="BK334"/>
  <c r="J334"/>
  <c r="J106"/>
  <c i="4" r="F91"/>
  <c r="BE134"/>
  <c r="BE141"/>
  <c r="BE145"/>
  <c r="E85"/>
  <c r="F115"/>
  <c r="BE123"/>
  <c r="BE132"/>
  <c r="BE147"/>
  <c r="J91"/>
  <c r="BE121"/>
  <c r="BE128"/>
  <c r="BE138"/>
  <c r="J92"/>
  <c r="J89"/>
  <c r="BE136"/>
  <c r="BE143"/>
  <c r="BE125"/>
  <c r="BE130"/>
  <c i="3" r="F94"/>
  <c r="J125"/>
  <c r="BE162"/>
  <c r="BE166"/>
  <c r="BE178"/>
  <c r="BE183"/>
  <c r="BE187"/>
  <c r="BE244"/>
  <c r="BE251"/>
  <c r="BE276"/>
  <c r="BE308"/>
  <c r="BE332"/>
  <c i="2" r="BK129"/>
  <c r="J129"/>
  <c r="J99"/>
  <c i="3" r="BE173"/>
  <c r="BE185"/>
  <c r="BE218"/>
  <c r="BE222"/>
  <c r="BE235"/>
  <c r="BE238"/>
  <c r="BE241"/>
  <c r="BE263"/>
  <c r="BE265"/>
  <c r="BE267"/>
  <c r="BE288"/>
  <c r="BE304"/>
  <c r="BE320"/>
  <c r="BE354"/>
  <c r="BE362"/>
  <c r="BE369"/>
  <c r="BE372"/>
  <c r="J93"/>
  <c r="F127"/>
  <c r="BE146"/>
  <c r="BE153"/>
  <c r="BE170"/>
  <c r="BE220"/>
  <c r="BE232"/>
  <c r="BE257"/>
  <c r="BE274"/>
  <c r="BE286"/>
  <c r="BE298"/>
  <c r="BE302"/>
  <c r="BE306"/>
  <c r="BE313"/>
  <c r="BE315"/>
  <c r="BE318"/>
  <c r="BE322"/>
  <c r="BE328"/>
  <c r="BE330"/>
  <c r="BE359"/>
  <c r="BE366"/>
  <c r="BE379"/>
  <c r="BE385"/>
  <c r="J94"/>
  <c r="BE140"/>
  <c r="BE142"/>
  <c r="BE197"/>
  <c r="BE202"/>
  <c r="BE205"/>
  <c r="BE226"/>
  <c r="BE229"/>
  <c r="BE260"/>
  <c r="BE272"/>
  <c r="BE284"/>
  <c r="BE310"/>
  <c r="E85"/>
  <c r="BE134"/>
  <c r="BE144"/>
  <c r="BE190"/>
  <c r="BE192"/>
  <c r="BE248"/>
  <c r="BE253"/>
  <c r="BE270"/>
  <c r="BE281"/>
  <c r="BE290"/>
  <c r="BE292"/>
  <c r="BE294"/>
  <c r="BE300"/>
  <c r="BE324"/>
  <c r="BE326"/>
  <c r="BE349"/>
  <c r="BE352"/>
  <c r="BE376"/>
  <c r="BE382"/>
  <c r="BE137"/>
  <c r="BE150"/>
  <c r="BE158"/>
  <c r="BE176"/>
  <c r="BE181"/>
  <c r="BE200"/>
  <c r="BE212"/>
  <c r="BE215"/>
  <c r="BE279"/>
  <c r="BE296"/>
  <c r="BE335"/>
  <c r="BE337"/>
  <c r="BE339"/>
  <c r="BE345"/>
  <c r="BE357"/>
  <c i="2" r="F93"/>
  <c r="E116"/>
  <c r="BE148"/>
  <c r="BE168"/>
  <c r="BE201"/>
  <c r="BE222"/>
  <c r="BE252"/>
  <c r="BE256"/>
  <c r="BE278"/>
  <c r="BE292"/>
  <c r="BE299"/>
  <c r="BE306"/>
  <c r="BE313"/>
  <c r="BE335"/>
  <c r="BE348"/>
  <c r="BE350"/>
  <c r="BE353"/>
  <c r="BE358"/>
  <c r="BE363"/>
  <c r="BE371"/>
  <c r="BE375"/>
  <c r="BE377"/>
  <c r="BE379"/>
  <c r="BE409"/>
  <c r="BE415"/>
  <c r="BE417"/>
  <c r="BE432"/>
  <c r="BE436"/>
  <c r="BE438"/>
  <c r="BE440"/>
  <c r="BE466"/>
  <c r="BE481"/>
  <c r="BE484"/>
  <c r="BE493"/>
  <c r="F94"/>
  <c r="BE157"/>
  <c r="BE164"/>
  <c r="BE177"/>
  <c r="BE189"/>
  <c r="BE195"/>
  <c r="BE213"/>
  <c r="BE215"/>
  <c r="BE217"/>
  <c r="BE229"/>
  <c r="BE236"/>
  <c r="BE243"/>
  <c r="BE245"/>
  <c r="BE272"/>
  <c r="BE344"/>
  <c r="BE360"/>
  <c r="BE369"/>
  <c r="BE381"/>
  <c r="BE387"/>
  <c r="BE389"/>
  <c r="BE391"/>
  <c r="BE393"/>
  <c r="BE395"/>
  <c r="BE397"/>
  <c r="BE399"/>
  <c r="BE405"/>
  <c r="BE407"/>
  <c r="BE420"/>
  <c r="BE434"/>
  <c r="BE442"/>
  <c r="BE444"/>
  <c r="BE502"/>
  <c r="J91"/>
  <c r="J94"/>
  <c r="BE131"/>
  <c r="BE141"/>
  <c r="BE174"/>
  <c r="BE184"/>
  <c r="BE207"/>
  <c r="BE231"/>
  <c r="BE248"/>
  <c r="BE275"/>
  <c r="BE284"/>
  <c r="BE286"/>
  <c r="BE290"/>
  <c r="BE346"/>
  <c r="BE367"/>
  <c r="BE373"/>
  <c r="BE412"/>
  <c r="BE422"/>
  <c r="BE424"/>
  <c r="BE426"/>
  <c r="BE448"/>
  <c r="BE450"/>
  <c r="BE452"/>
  <c r="BE454"/>
  <c r="BE458"/>
  <c r="BE462"/>
  <c r="BE464"/>
  <c r="BE468"/>
  <c r="BE470"/>
  <c r="BE474"/>
  <c r="BE477"/>
  <c r="BE479"/>
  <c r="BE486"/>
  <c r="BE488"/>
  <c r="BE491"/>
  <c r="BE499"/>
  <c r="J93"/>
  <c r="BE134"/>
  <c r="BE180"/>
  <c r="BE227"/>
  <c r="BE240"/>
  <c r="BE262"/>
  <c r="BE265"/>
  <c r="BE270"/>
  <c r="BE320"/>
  <c r="BE326"/>
  <c r="BE333"/>
  <c r="BE337"/>
  <c r="BE355"/>
  <c r="BE365"/>
  <c r="BE383"/>
  <c r="BE385"/>
  <c r="BE401"/>
  <c r="BE403"/>
  <c r="BE429"/>
  <c r="BE446"/>
  <c r="BE456"/>
  <c r="BE460"/>
  <c r="BE496"/>
  <c r="BE506"/>
  <c i="1" r="AS94"/>
  <c i="3" r="F39"/>
  <c i="1" r="BD97"/>
  <c i="3" r="F38"/>
  <c i="1" r="BC97"/>
  <c i="2" r="J36"/>
  <c i="1" r="AW96"/>
  <c i="3" r="F36"/>
  <c i="1" r="BA97"/>
  <c i="2" r="F39"/>
  <c i="1" r="BD96"/>
  <c i="3" r="F37"/>
  <c i="1" r="BB97"/>
  <c i="2" r="F38"/>
  <c i="1" r="BC96"/>
  <c i="4" r="J34"/>
  <c i="1" r="AW98"/>
  <c i="4" r="F35"/>
  <c i="1" r="BB98"/>
  <c i="2" r="F36"/>
  <c i="1" r="BA96"/>
  <c i="4" r="F34"/>
  <c i="1" r="BA98"/>
  <c i="4" r="F37"/>
  <c i="1" r="BD98"/>
  <c i="4" r="F36"/>
  <c i="1" r="BC98"/>
  <c i="2" r="F37"/>
  <c i="1" r="BB96"/>
  <c i="3" r="J36"/>
  <c i="1" r="AW97"/>
  <c i="3" l="1" r="R132"/>
  <c r="R131"/>
  <c r="T132"/>
  <c r="T131"/>
  <c r="P132"/>
  <c r="P131"/>
  <c i="1" r="AU97"/>
  <c i="2" r="P129"/>
  <c r="P128"/>
  <c i="1" r="AU96"/>
  <c i="3" r="BK132"/>
  <c r="BK131"/>
  <c r="J131"/>
  <c r="J98"/>
  <c i="4" r="BK119"/>
  <c r="J119"/>
  <c r="J97"/>
  <c i="3" r="J132"/>
  <c r="J99"/>
  <c i="2" r="BK128"/>
  <c r="J128"/>
  <c i="1" r="BB95"/>
  <c i="3" r="J32"/>
  <c i="1" r="AG97"/>
  <c i="4" r="F33"/>
  <c i="1" r="AZ98"/>
  <c r="BD95"/>
  <c i="2" r="J32"/>
  <c i="1" r="AG96"/>
  <c i="3" r="F35"/>
  <c i="1" r="AZ97"/>
  <c i="2" r="F35"/>
  <c i="1" r="AZ96"/>
  <c i="2" r="J35"/>
  <c i="1" r="AV96"/>
  <c r="AT96"/>
  <c r="BC95"/>
  <c i="3" r="J35"/>
  <c i="1" r="AV97"/>
  <c r="AT97"/>
  <c r="BA95"/>
  <c r="AW95"/>
  <c i="4" r="J33"/>
  <c i="1" r="AV98"/>
  <c r="AT98"/>
  <c i="4" l="1" r="BK118"/>
  <c r="J118"/>
  <c r="J96"/>
  <c i="1" r="AN97"/>
  <c r="AN96"/>
  <c i="2" r="J98"/>
  <c i="3" r="J41"/>
  <c i="2" r="J41"/>
  <c i="1" r="AU95"/>
  <c r="AU94"/>
  <c r="BD94"/>
  <c r="W33"/>
  <c r="BC94"/>
  <c r="W32"/>
  <c r="BB94"/>
  <c r="W31"/>
  <c r="AY95"/>
  <c r="AZ95"/>
  <c r="AG95"/>
  <c r="AX95"/>
  <c r="BA94"/>
  <c r="AW94"/>
  <c r="AK30"/>
  <c l="1" r="AZ94"/>
  <c r="W29"/>
  <c r="AY94"/>
  <c r="AX94"/>
  <c i="4" r="J30"/>
  <c i="1" r="AG98"/>
  <c r="W30"/>
  <c r="AV95"/>
  <c r="AT95"/>
  <c r="AN95"/>
  <c i="4" l="1" r="J39"/>
  <c i="1"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<sst xmlns="http://schemas.openxmlformats.org/spreadsheetml/2006/main">
  <si>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</si>
  <si>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</si>
  <si>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</si>
  <si>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</si>
  <si>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{913838b2-096e-4d14-8ca4-1cf64d2ad2ea}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</si>
  <si>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</si>
  <si>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</si>
  <si>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</si>
  <si>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</si>
  <si>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</si>
  <si>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</si>
  <si>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</si>
  <si>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</si>
  <si>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</si>
  <si>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9220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</si>
  <si>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</si>
  <si>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</si>
  <si>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Horní Roveň zkapacitnění vodovodu</t>
  </si>
  <si>
    <t>KSO:</t>
  </si>
  <si>
    <t>CC-CZ:</t>
  </si>
  <si>
    <t>Místo:</t>
  </si>
  <si>
    <t xml:space="preserve"> </t>
  </si>
  <si>
    <t>Datum:</t>
  </si>
  <si>
    <t>6. 4. 2021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</si>
  <si>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</si>
  <si>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</si>
  <si>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</si>
  <si>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</si>
  <si>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</si>
  <si>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</si>
  <si>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</si>
  <si>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</si>
  <si>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VIS s.r.o. Hradec Králové, Dita Paštová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</si>
  <si>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</si>
  <si>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</si>
  <si>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</si>
  <si>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</si>
  <si>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</si>
  <si>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</si>
  <si>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</si>
  <si>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</si>
  <si>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</si>
  <si>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</si>
  <si>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</si>
  <si>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</si>
  <si>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</si>
  <si>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</si>
  <si>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</si>
  <si>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</si>
  <si>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</si>
  <si>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</si>
  <si>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</si>
  <si>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</si>
  <si>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</si>
  <si>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</si>
  <si>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</si>
  <si>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</si>
  <si>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</si>
  <si>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</si>
  <si>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</si>
  <si>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</si>
  <si>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</si>
  <si>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</si>
  <si>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</si>
  <si>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</si>
  <si>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</si>
  <si>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</si>
  <si>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</si>
  <si>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</si>
  <si>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</si>
  <si>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</si>
  <si>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</si>
  <si>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</si>
  <si>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</si>
  <si>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</si>
  <si>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</si>
  <si>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</si>
  <si>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</si>
  <si>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SO_01</t>
  </si>
  <si>
    <t>Vodovodní řad A - zkapacitnění</t>
  </si>
  <si>
    <t>STA</t>
  </si>
  <si>
    <t>1</t>
  </si>
  <si>
    <t>{dfee1b84-b49c-4caf-a89b-15beacd34501}</t>
  </si>
  <si>
    <t>2</t>
  </si>
  <si>
    <t>/</t>
  </si>
  <si>
    <t>SO_01.1</t>
  </si>
  <si>
    <t>Soupis</t>
  </si>
  <si>
    <t>{ce254b45-0e2f-4c92-85f4-6c13984f7d88}</t>
  </si>
  <si>
    <t>SO_01.2</t>
  </si>
  <si>
    <t>Redukční a vodoměrná šachta RŠ1</t>
  </si>
  <si>
    <t>{fe8ca5d9-8af0-4b18-aaf3-5a82290727c1}</t>
  </si>
  <si>
    <t>VRN</t>
  </si>
  <si>
    <t>Vedlejší rozpočtové náklady</t>
  </si>
  <si>
    <t>{51ab7cac-ee51-403c-8f08-af315b882d8b}</t>
  </si>
  <si>
    <t>KRYCÍ LIST SOUPISU PRACÍ</t>
  </si>
  <si>
    <t>Objekt:</t>
  </si>
  <si>
    <t>SO_01 - Vodovodní řad A - zkapacitnění</t>
  </si>
  <si>
    <t>Soupis:</t>
  </si>
  <si>
    <t>SO_01.1 - Vodovodní řad A - zkapacitnění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</si>
  <si>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</si>
  <si>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</si>
  <si>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</si>
  <si>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</si>
  <si>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</si>
  <si>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</si>
  <si>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</si>
  <si>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</si>
  <si>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</si>
  <si>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</si>
  <si>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</si>
  <si>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</si>
  <si>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</si>
  <si>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</si>
  <si>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</si>
  <si>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</si>
  <si>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</si>
  <si>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</si>
  <si>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</si>
  <si>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</si>
  <si>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</si>
  <si>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</si>
  <si>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</si>
  <si>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</si>
  <si>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</si>
  <si>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</si>
  <si>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</si>
  <si>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</si>
  <si>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</si>
  <si>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</si>
  <si>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</si>
  <si>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</si>
  <si>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</si>
  <si>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</si>
  <si>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</si>
  <si>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252450942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</si>
  <si>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</si>
  <si>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</si>
  <si>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</si>
  <si>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2*1,2</t>
  </si>
  <si>
    <t>113107231</t>
  </si>
  <si>
    <t>Odstranění podkladu z betonu prostého tl 150 mm strojně pl přes 200 m2</t>
  </si>
  <si>
    <t>-1732906479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</si>
  <si>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</si>
  <si>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"řad A v SÚS" 7,5*1,35</t>
  </si>
  <si>
    <t>"řad A v místním asfaltu" 356*1,1</t>
  </si>
  <si>
    <t>"přípojky v místním asfaltu" 65*1,1</t>
  </si>
  <si>
    <t>"jámy protlaku v místním asfaltu" 2,5*2,5+5*2,5</t>
  </si>
  <si>
    <t>Součet</t>
  </si>
  <si>
    <t>3</t>
  </si>
  <si>
    <t>113107213</t>
  </si>
  <si>
    <t>Odstranění podkladu z kameniva těženého tl 300 mm strojně pl přes 200 m2</t>
  </si>
  <si>
    <t>1237320331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</si>
  <si>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</si>
  <si>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"vrstva ŠP, místní asfalt"</t>
  </si>
  <si>
    <t>"řad A" 356*1,1</t>
  </si>
  <si>
    <t>"přípojky" 65*1,1</t>
  </si>
  <si>
    <t>"jámy podvrtu" 2,5*2,5+5*2,5</t>
  </si>
  <si>
    <t>113107222</t>
  </si>
  <si>
    <t>Odstranění podkladu z kameniva drceného tl přes 100 do 200 mm strojně pl přes 200 m2</t>
  </si>
  <si>
    <t>1242283521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</si>
  <si>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</si>
  <si>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"vrstva ŠD, SÚS"</t>
  </si>
  <si>
    <t>"řad A" 7,5*1,1</t>
  </si>
  <si>
    <t>"vrstva štěrku"</t>
  </si>
  <si>
    <t>8*1,1</t>
  </si>
  <si>
    <t>"pod dlažbu"</t>
  </si>
  <si>
    <t>5</t>
  </si>
  <si>
    <t>113107241</t>
  </si>
  <si>
    <t>Odstranění podkladu živičného tl 50 mm strojně pl přes 200 m2</t>
  </si>
  <si>
    <t>398421551</t>
  </si>
  <si>
    <t>Odstranění podkladů nebo krytů strojně plochy jednotlivě přes 200 m2 s přemístěním hmot na skládku na vzdálenost do 20 m nebo s naložením na dopravní prostředek živičných, o tl. vrstvy do 50 mm</t>
  </si>
  <si>
    <t>"vrstva ABS v místním asfaltu"</t>
  </si>
  <si>
    <t>6</t>
  </si>
  <si>
    <t>113107242</t>
  </si>
  <si>
    <t>Odstranění podkladu živičného tl 100 mm strojně pl přes 200 m2</t>
  </si>
  <si>
    <t>905570337</t>
  </si>
  <si>
    <t>Odstranění podkladů nebo krytů strojně plochy jednotlivě přes 200 m2 s přemístěním hmot na skládku na vzdálenost do 20 m nebo s naložením na dopravní prostředek živičných, o tl. vrstvy přes 50 do 100 mm</t>
  </si>
  <si>
    <t>"vrstva ACP 16"</t>
  </si>
  <si>
    <t>"řad A v SÚS" 7,5*1,6</t>
  </si>
  <si>
    <t>7</t>
  </si>
  <si>
    <t>113154363</t>
  </si>
  <si>
    <t>Frézování živičného krytu tl 50 mm pruh š přes 1 do 2 m pl přes 1000 do 10000 m2 s překážkami v trase</t>
  </si>
  <si>
    <t>1910808903</t>
  </si>
  <si>
    <t xml:space="preserve">Frézování živičného podkladu nebo krytu  s naložením na dopravní prostředek plochy přes 1 000 do 10 000 m2 s překážkami v trase pruhu šířky přes 1 m do 2 m, tloušťky vrstvy 50 mm</t>
  </si>
  <si>
    <t>"vrstva ACO 11"</t>
  </si>
  <si>
    <t>"řad A v SÚS" 7,5*1,85+2,5*5</t>
  </si>
  <si>
    <t>"řad A v místním asfaltu" 2600</t>
  </si>
  <si>
    <t>8</t>
  </si>
  <si>
    <t>115101201</t>
  </si>
  <si>
    <t>Čerpání vody na dopravní výšku do 10 m průměrný přítok do 500 l/min</t>
  </si>
  <si>
    <t>hod</t>
  </si>
  <si>
    <t>1764442635</t>
  </si>
  <si>
    <t>Čerpání vody na dopravní výšku do 10 m s uvažovaným průměrným přítokem do 500 l/min</t>
  </si>
  <si>
    <t>54,7*5</t>
  </si>
  <si>
    <t>9</t>
  </si>
  <si>
    <t>115101301.1</t>
  </si>
  <si>
    <t>Pohotovost čerpací soupravy pro dopravní výšku do 10 m přítok do 500 l/min</t>
  </si>
  <si>
    <t>den</t>
  </si>
  <si>
    <t>-1431480366</t>
  </si>
  <si>
    <t>547/10</t>
  </si>
  <si>
    <t>10</t>
  </si>
  <si>
    <t>119001405</t>
  </si>
  <si>
    <t>Dočasné zajištění potrubí z PE DN do 200 mm</t>
  </si>
  <si>
    <t>m</t>
  </si>
  <si>
    <t>-1485148880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</si>
  <si>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</si>
  <si>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P</t>
  </si>
  <si>
    <t>Poznámka k položce:_x000d_
umístění stáv. plynovodu a tlakové kanalizace viz situace 1:500</t>
  </si>
  <si>
    <t>37+48,5+7</t>
  </si>
  <si>
    <t>11</t>
  </si>
  <si>
    <t>121151105</t>
  </si>
  <si>
    <t>Sejmutí ornice plochy do 100 m2 tl vrstvy do 300 mm strojně</t>
  </si>
  <si>
    <t>650287768</t>
  </si>
  <si>
    <t>Sejmutí ornice strojně při souvislé ploše do 100 m2, tl. vrstvy přes 250 do 300 mm</t>
  </si>
  <si>
    <t>168,5*1,1</t>
  </si>
  <si>
    <t>45*1,1</t>
  </si>
  <si>
    <t>131251203</t>
  </si>
  <si>
    <t>Hloubení jam zapažených v hornině třídy těžitelnosti I skupiny 3 objem do 100 m3 strojně</t>
  </si>
  <si>
    <t>m3</t>
  </si>
  <si>
    <t>-112938811</t>
  </si>
  <si>
    <t>Hloubení zapažených jam a zářezů strojně s urovnáním dna do předepsaného profilu a spádu v hornině třídy těžitelnosti I skupiny 3 přes 50 do 100 m3</t>
  </si>
  <si>
    <t>"50% výkopku v hornině tř.3"</t>
  </si>
  <si>
    <t>"jámy protlaku" 2,2*2,5*2*0,5</t>
  </si>
  <si>
    <t>"jámy protlaku" 5*2,5*2*0,5</t>
  </si>
  <si>
    <t>13</t>
  </si>
  <si>
    <t>131351203</t>
  </si>
  <si>
    <t>Hloubení jam zapažených v hornině třídy těžitelnosti II skupiny 4 objem do 100 m3 strojně</t>
  </si>
  <si>
    <t>-1624819591</t>
  </si>
  <si>
    <t>Hloubení zapažených jam a zářezů strojně s urovnáním dna do předepsaného profilu a spádu v hornině třídy těžitelnosti II skupiny 4 přes 50 do 100 m3</t>
  </si>
  <si>
    <t>"50% výkopku v hornině tř.4"</t>
  </si>
  <si>
    <t>14</t>
  </si>
  <si>
    <t>132254206</t>
  </si>
  <si>
    <t>Hloubení zapažených rýh š do 2000 mm v hornině třídy těžitelnosti I skupiny 3 objem do 5000 m3</t>
  </si>
  <si>
    <t>1938121968</t>
  </si>
  <si>
    <t>Hloubení zapažených rýh šířky přes 800 do 2 000 mm strojně s urovnáním dna do předepsaného profilu a spádu v hornině třídy těžitelnosti I skupiny 3 přes 1 000 do 5 000 m3</t>
  </si>
  <si>
    <t>"50% výkopku v hornině tř. 3"</t>
  </si>
  <si>
    <t>"řad" 547*1,1*1,8*0,5</t>
  </si>
  <si>
    <t xml:space="preserve">"přípojky"  112*1,1*1,7*0,5</t>
  </si>
  <si>
    <t>15</t>
  </si>
  <si>
    <t>132354206</t>
  </si>
  <si>
    <t>Hloubení zapažených rýh š do 2000 mm v hornině třídy těžitelnosti II skupiny 4 objem do 5000 m3</t>
  </si>
  <si>
    <t>-2079153069</t>
  </si>
  <si>
    <t>Hloubení zapažených rýh šířky přes 800 do 2 000 mm strojně s urovnáním dna do předepsaného profilu a spádu v hornině třídy těžitelnosti II skupiny 4 přes 1 000 do 5 000 m3</t>
  </si>
  <si>
    <t>"50% výkopku v hornině tř. 4"</t>
  </si>
  <si>
    <t>16</t>
  </si>
  <si>
    <t>141721219</t>
  </si>
  <si>
    <t>Řízený zemní protlak délky do 50 m hl do 6 m s protlačením potrubí vnějšího průměru vrtu přes 315 do 355 mm v hornině třídy těžitelnosti I a II skupiny 1 až 4</t>
  </si>
  <si>
    <t>276908101</t>
  </si>
  <si>
    <t>Řízený zemní protlak délky protlaku do 50 m v hornině třídy těžitelnosti I a II, skupiny 1 až 4 včetně protlačení trub v hloubce do 6 m vnějšího průměru vrtu přes 315 do 355 mm</t>
  </si>
  <si>
    <t>17</t>
  </si>
  <si>
    <t>M</t>
  </si>
  <si>
    <t>28613585</t>
  </si>
  <si>
    <t>potrubí dvouvrstvé PE100 RC SDR17 315x18,7 dl 12m</t>
  </si>
  <si>
    <t>-1763342066</t>
  </si>
  <si>
    <t>18</t>
  </si>
  <si>
    <t>151811131</t>
  </si>
  <si>
    <t>Osazení pažicího boxu hl výkopu do 4 m š do 1,2 m</t>
  </si>
  <si>
    <t>-826494461</t>
  </si>
  <si>
    <t>Zřízení pažicích boxů pro pažení a rozepření stěn rýh podzemního vedení hloubka výkopu do 4 m, šířka do 1,2 m</t>
  </si>
  <si>
    <t>"řad" 540*1,8*2</t>
  </si>
  <si>
    <t xml:space="preserve">"přípojky"  112*1,7*2</t>
  </si>
  <si>
    <t>19</t>
  </si>
  <si>
    <t>151811132</t>
  </si>
  <si>
    <t>Osazení pažicího boxu hl výkopu do 4 m š do 2,5 m</t>
  </si>
  <si>
    <t>-1000218969</t>
  </si>
  <si>
    <t>Zřízení pažicích boxů pro pažení a rozepření stěn rýh podzemního vedení hloubka výkopu do 4 m, šířka přes 1,2 do 2,5 m</t>
  </si>
  <si>
    <t>4*2,5*2</t>
  </si>
  <si>
    <t>(2*5+2*2,5)*2</t>
  </si>
  <si>
    <t>20</t>
  </si>
  <si>
    <t>151811231</t>
  </si>
  <si>
    <t>Odstranění pažicího boxu hl výkopu do 4 m š do 1,2 m</t>
  </si>
  <si>
    <t>-1380258593</t>
  </si>
  <si>
    <t>Odstranění pažicích boxů pro pažení a rozepření stěn rýh podzemního vedení hloubka výkopu do 4 m, šířka do 1,2 m</t>
  </si>
  <si>
    <t>151811232</t>
  </si>
  <si>
    <t>Odstranění pažicího boxu hl výkopu do 4 m š do 2,5 m</t>
  </si>
  <si>
    <t>1784049492</t>
  </si>
  <si>
    <t>Odstranění pažicích boxů pro pažení a rozepření stěn rýh podzemního vedení hloubka výkopu do 4 m, šířka přes 1,2 do 2,5 m</t>
  </si>
  <si>
    <t>22</t>
  </si>
  <si>
    <t>162651111</t>
  </si>
  <si>
    <t>Vodorovné přemístění přes 3 000 do 4000 m výkopku/sypaniny z horniny třídy těžitelnosti I skupiny 1 až 3</t>
  </si>
  <si>
    <t>403655666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</si>
  <si>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</si>
  <si>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"výkop-odvoz na skládku"</t>
  </si>
  <si>
    <t>(2*18+2*646,25)-372,735</t>
  </si>
  <si>
    <t>955,765*2 'Přepočtené koeficientem množství</t>
  </si>
  <si>
    <t>23</t>
  </si>
  <si>
    <t>162751117</t>
  </si>
  <si>
    <t>Vodorovné přemístění přes 9 000 do 10000 m výkopku/sypaniny z horniny třídy těžitelnosti I skupiny 1 až 3</t>
  </si>
  <si>
    <t>-1782837159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</si>
  <si>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</si>
  <si>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"objem podsypu, obsypu a nového materiálu"</t>
  </si>
  <si>
    <t>72,545+290,18+10,01</t>
  </si>
  <si>
    <t>24</t>
  </si>
  <si>
    <t>167151111</t>
  </si>
  <si>
    <t>Nakládání výkopku z hornin třídy těžitelnosti I skupiny 1 až 3 přes 100 m3</t>
  </si>
  <si>
    <t>522615691</t>
  </si>
  <si>
    <t>Nakládání, skládání a překládání neulehlého výkopku nebo sypaniny strojně nakládání, množství přes 100 m3, z hornin třídy těžitelnosti I, skupiny 1 až 3</t>
  </si>
  <si>
    <t>1911,53/2</t>
  </si>
  <si>
    <t>25</t>
  </si>
  <si>
    <t>171251201</t>
  </si>
  <si>
    <t>Uložení sypaniny na skládky nebo meziskládky</t>
  </si>
  <si>
    <t>746005435</t>
  </si>
  <si>
    <t>Uložení sypaniny na skládky nebo meziskládky bez hutnění s upravením uložené sypaniny do předepsaného tvaru</t>
  </si>
  <si>
    <t>26</t>
  </si>
  <si>
    <t>171201221</t>
  </si>
  <si>
    <t>Poplatek za uložení na skládce (skládkovné) zeminy a kamení kód odpadu 17 05 04</t>
  </si>
  <si>
    <t>t</t>
  </si>
  <si>
    <t>728075878</t>
  </si>
  <si>
    <t>Poplatek za uložení stavebního odpadu na skládce (skládkovné) zeminy a kamení zatříděného do Katalogu odpadů pod kódem 17 05 04</t>
  </si>
  <si>
    <t>372,735*2,05 'Přepočtené koeficientem množství</t>
  </si>
  <si>
    <t>27</t>
  </si>
  <si>
    <t>174101101</t>
  </si>
  <si>
    <t>Zásyp jam, šachet rýh nebo kolem objektů sypaninou se zhutněním</t>
  </si>
  <si>
    <t>1996453624</t>
  </si>
  <si>
    <t>"výkop-podsyp-obsyp"</t>
  </si>
  <si>
    <t>(2*18+2*646,25)-72,545-290,18</t>
  </si>
  <si>
    <t>28</t>
  </si>
  <si>
    <t>58337344</t>
  </si>
  <si>
    <t>štěrkopísek frakce 0/32</t>
  </si>
  <si>
    <t>-1919060075</t>
  </si>
  <si>
    <t>"řad v SÚS" 7*1,1*(1,8-0,5)</t>
  </si>
  <si>
    <t>10,01*1,67 'Přepočtené koeficientem množství</t>
  </si>
  <si>
    <t>29</t>
  </si>
  <si>
    <t>175111101</t>
  </si>
  <si>
    <t>Obsypání potrubí ručně sypaninou bez prohození, uloženou do 3 m</t>
  </si>
  <si>
    <t>711782563</t>
  </si>
  <si>
    <t>"řad" 540*1,1*0,4</t>
  </si>
  <si>
    <t xml:space="preserve">"přípojky"  112*1,1*0,4</t>
  </si>
  <si>
    <t>"jámy" 2,5*1,1*0,4+5*1,1*0,4</t>
  </si>
  <si>
    <t>30</t>
  </si>
  <si>
    <t>58331351</t>
  </si>
  <si>
    <t>kamenivo těžené drobné frakce 0/4</t>
  </si>
  <si>
    <t>-874504691</t>
  </si>
  <si>
    <t>290,18*1,67 'Přepočtené koeficientem množství</t>
  </si>
  <si>
    <t>31</t>
  </si>
  <si>
    <t>181351005</t>
  </si>
  <si>
    <t>Rozprostření ornice tl vrstvy do 300 mm pl do 100 m2 v rovině nebo ve svahu do 1:5 strojně</t>
  </si>
  <si>
    <t>-212599515</t>
  </si>
  <si>
    <t>Rozprostření a urovnání ornice v rovině nebo ve svahu sklonu do 1:5 strojně při souvislé ploše do 100 m2, tl. vrstvy přes 250 do 300 mm</t>
  </si>
  <si>
    <t>32</t>
  </si>
  <si>
    <t>183405211</t>
  </si>
  <si>
    <t>Výsev trávníku hydroosevem na ornici</t>
  </si>
  <si>
    <t>1426827124</t>
  </si>
  <si>
    <t>33</t>
  </si>
  <si>
    <t>005724700</t>
  </si>
  <si>
    <t>osivo směs travní univerzál</t>
  </si>
  <si>
    <t>kg</t>
  </si>
  <si>
    <t>-1928374129</t>
  </si>
  <si>
    <t>417,45*0,04 'Přepočtené koeficientem množství</t>
  </si>
  <si>
    <t>34</t>
  </si>
  <si>
    <t>R - 01.1</t>
  </si>
  <si>
    <t xml:space="preserve">Stočné za čerpání podzemní vody </t>
  </si>
  <si>
    <t>1841893087</t>
  </si>
  <si>
    <t>54,7*5*5*3,6</t>
  </si>
  <si>
    <t>Vodorovné konstrukce</t>
  </si>
  <si>
    <t>35</t>
  </si>
  <si>
    <t>451572111</t>
  </si>
  <si>
    <t>Lože pod potrubí otevřený výkop z kameniva drobného těženého</t>
  </si>
  <si>
    <t>-394632914</t>
  </si>
  <si>
    <t>540*1,1*0,1</t>
  </si>
  <si>
    <t>112*1,1*0,1</t>
  </si>
  <si>
    <t>2,5*1,1*0,1+5*1,1*0,1</t>
  </si>
  <si>
    <t>36</t>
  </si>
  <si>
    <t>452313131</t>
  </si>
  <si>
    <t>Podkladní bloky z betonu prostého tř. C 12/15 otevřený výkop</t>
  </si>
  <si>
    <t>1134442173</t>
  </si>
  <si>
    <t>37</t>
  </si>
  <si>
    <t>452353101</t>
  </si>
  <si>
    <t>Bednění podkladních bloků otevřený výkop</t>
  </si>
  <si>
    <t>-1490745908</t>
  </si>
  <si>
    <t>11*0,4</t>
  </si>
  <si>
    <t>Komunikace pozemní</t>
  </si>
  <si>
    <t>39</t>
  </si>
  <si>
    <t>564831111</t>
  </si>
  <si>
    <t>Podklad ze štěrkodrtě ŠD tl 100 mm</t>
  </si>
  <si>
    <t>-1805721821</t>
  </si>
  <si>
    <t xml:space="preserve">Podklad ze štěrkodrti ŠD  s rozprostřením a zhutněním, po zhutnění tl. 100 mm</t>
  </si>
  <si>
    <t>40</t>
  </si>
  <si>
    <t>564861111</t>
  </si>
  <si>
    <t>Podklad ze štěrkodrtě ŠD plochy přes 100 m2 tl 200 mm</t>
  </si>
  <si>
    <t>-1912901874</t>
  </si>
  <si>
    <t>Podklad ze štěrkodrti ŠD s rozprostřením a zhutněním plochy přes 100 m2, po zhutnění tl. 200 mm</t>
  </si>
  <si>
    <t>"řad A v SÚS" 7,5*1,85</t>
  </si>
  <si>
    <t>"jámy podvrtu" 2,5*2,5+3,5*3,5+5*2,5+6*3,5</t>
  </si>
  <si>
    <t>41</t>
  </si>
  <si>
    <t>567122112</t>
  </si>
  <si>
    <t>Podklad ze směsi stmelené cementem SC C 8/10 (KSC I) tl 130 mm</t>
  </si>
  <si>
    <t>678303511</t>
  </si>
  <si>
    <t>Podklad ze směsi stmelené cementem SC bez dilatačních spár, s rozprostřením a zhutněním SC C 8/10 (KSC I), po zhutnění tl. 130 mm</t>
  </si>
  <si>
    <t>43</t>
  </si>
  <si>
    <t>573211111</t>
  </si>
  <si>
    <t>Postřik živičný spojovací z asfaltu v množství 0,60 kg/m2</t>
  </si>
  <si>
    <t>-157510096</t>
  </si>
  <si>
    <t>Postřik spojovací PS bez posypu kamenivem z asfaltu silničního, v množství 0,60 kg/m2</t>
  </si>
  <si>
    <t>"řad A v místním asfaltu" 356*2,1</t>
  </si>
  <si>
    <t>"přípojky v místním asfaltu" 65*2,1</t>
  </si>
  <si>
    <t>44</t>
  </si>
  <si>
    <t>577134031</t>
  </si>
  <si>
    <t>Asfaltový beton vrstva obrusná ACO 11 (ABS) tř. I tl 40 mm š do 1,5 m z modifikovaného asfaltu</t>
  </si>
  <si>
    <t>-448556250</t>
  </si>
  <si>
    <t xml:space="preserve">Asfaltový beton vrstva obrusná ACO 11 (ABS)  s rozprostřením a se zhutněním z modifikovaného asfaltu v pruhu šířky do 1,5 m, po zhutnění tl. 40 mm</t>
  </si>
  <si>
    <t>46</t>
  </si>
  <si>
    <t>577144141.1</t>
  </si>
  <si>
    <t>Asfaltový beton vrstva obrusná ACO 11 (ABS) tř. I tl 50 mm š přes 3 m z modifikovaného asfaltu, finalní úprava SÚS</t>
  </si>
  <si>
    <t>-672157200</t>
  </si>
  <si>
    <t xml:space="preserve">Asfaltový beton vrstva obrusná ACO 11 (ABS)  s rozprostřením a se zhutněním z modifikovaného asfaltu v pruhu šířky přes 3 m, po zhutnění tl. 50 mm</t>
  </si>
  <si>
    <t xml:space="preserve">"obnova zbytku dotčeného povrchu v tl. 5 cm v SÚS" </t>
  </si>
  <si>
    <t>"pruh v dl. rýhy" 7,5*1,85</t>
  </si>
  <si>
    <t>"konce zásahu" 2,5*5</t>
  </si>
  <si>
    <t>47</t>
  </si>
  <si>
    <t>577165131</t>
  </si>
  <si>
    <t>Asfaltový beton vrstva obrusná ACO 16 (ABH) tl 70 mm š do 3 m z modifikovaného asfaltu</t>
  </si>
  <si>
    <t>94307783</t>
  </si>
  <si>
    <t xml:space="preserve">Asfaltový beton vrstva obrusná ACO 16 (ABH)  s rozprostřením a zhutněním z modifikovaného asfaltu, po zhutnění v pruhu šířky do 3 m tl. 70 mm</t>
  </si>
  <si>
    <t>48</t>
  </si>
  <si>
    <t>596811120</t>
  </si>
  <si>
    <t>Kladení betonové dlažby komunikací pro pěší do lože z kameniva vel do 0,09 m2 plochy do 50 m2</t>
  </si>
  <si>
    <t>679184914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</si>
  <si>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</si>
  <si>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49</t>
  </si>
  <si>
    <t>59248005</t>
  </si>
  <si>
    <t>dlažba plošná betonová chodníková 300x300x50mm přírodní</t>
  </si>
  <si>
    <t>-117423291</t>
  </si>
  <si>
    <t>50</t>
  </si>
  <si>
    <t>599141111</t>
  </si>
  <si>
    <t>Vyplnění spár mezi silničními dílci živičnou zálivkou</t>
  </si>
  <si>
    <t>1066841698</t>
  </si>
  <si>
    <t xml:space="preserve">Vyplnění spár mezi silničními dílci jakékoliv tloušťky  živičnou zálivkou</t>
  </si>
  <si>
    <t>"SÚS" 2*7,5</t>
  </si>
  <si>
    <t>"místní asfalt" 2*356+2*65</t>
  </si>
  <si>
    <t>"místní asfalt jámy" 4*3,5+2*6+2*3,5</t>
  </si>
  <si>
    <t>Trubní vedení</t>
  </si>
  <si>
    <t>51</t>
  </si>
  <si>
    <t>857314122</t>
  </si>
  <si>
    <t>Montáž litinových tvarovek odbočných přírubových otevřený výkop DN 150</t>
  </si>
  <si>
    <t>kus</t>
  </si>
  <si>
    <t>-1570719639</t>
  </si>
  <si>
    <t>Montáž litinových tvarovek na potrubí litinovém tlakovém odbočných na potrubí z trub přírubových v otevřeném výkopu, kanálu nebo v šachtě DN 150</t>
  </si>
  <si>
    <t>52</t>
  </si>
  <si>
    <t>55253530</t>
  </si>
  <si>
    <t>tvarovka přírubová litinová vodovodní s přírubovou odbočkou PN10/16 T-kus DN 150/150</t>
  </si>
  <si>
    <t>-1753385657</t>
  </si>
  <si>
    <t>53</t>
  </si>
  <si>
    <t>871341141</t>
  </si>
  <si>
    <t>Montáž potrubí z PE100 SDR 11 otevřený výkop svařovaných na tupo D 180 x 16,4 mm</t>
  </si>
  <si>
    <t>928556890</t>
  </si>
  <si>
    <t>Montáž vodovodního potrubí z plastů v otevřeném výkopu z polyetylenu PE 100 svařovaných na tupo SDR 11/PN16 D 180 x 16,4 mm</t>
  </si>
  <si>
    <t>54</t>
  </si>
  <si>
    <t>ELM.18341H.1</t>
  </si>
  <si>
    <t xml:space="preserve">Trubka  PE 100 SDR 11 180x16,4mm,  s ochranným pláštěm z PP (typ 3 dle PAS 1075); 12m</t>
  </si>
  <si>
    <t>-1953873511</t>
  </si>
  <si>
    <t xml:space="preserve">Trubka  PE 100 Gerofit SDR 11 200x18,2mm,  s ochranným pláštěm z PP (typ 3 dle PAS 1075); 12m</t>
  </si>
  <si>
    <t xml:space="preserve">Poznámka k položce:_x000d_
tlaková s ochranným  pláštěm PE 100 RC, hnědá</t>
  </si>
  <si>
    <t>55</t>
  </si>
  <si>
    <t>871161141</t>
  </si>
  <si>
    <t>Montáž potrubí z PE100 SDR 11 otevřený výkop svařovaných na tupo D 32 x 3,0 mm</t>
  </si>
  <si>
    <t>-829178277</t>
  </si>
  <si>
    <t>Montáž vodovodního potrubí z plastů v otevřeném výkopu z polyetylenu PE 100 svařovaných na tupo SDR 11/PN16 D 32 x 3,0 mm</t>
  </si>
  <si>
    <t>56</t>
  </si>
  <si>
    <t>286137520</t>
  </si>
  <si>
    <t xml:space="preserve">potrubí vodovodní  PE HD PE 80 D 32 x 4,4 mm</t>
  </si>
  <si>
    <t>-1822310598</t>
  </si>
  <si>
    <t>potrubí vodovodní PE LD (rPE) D 32 x 4,4 mm</t>
  </si>
  <si>
    <t>100*1,015 'Přepočtené koeficientem množství</t>
  </si>
  <si>
    <t>57</t>
  </si>
  <si>
    <t>871181141</t>
  </si>
  <si>
    <t>Montáž potrubí z PE100 SDR 11 otevřený výkop svařovaných na tupo D 50 x 4,6 mm</t>
  </si>
  <si>
    <t>273779972</t>
  </si>
  <si>
    <t>Montáž vodovodního potrubí z plastů v otevřeném výkopu z polyetylenu PE 100 svařovaných na tupo SDR 11/PN16 D 50 x 4,6 mm</t>
  </si>
  <si>
    <t>58</t>
  </si>
  <si>
    <t>28613754</t>
  </si>
  <si>
    <t>trubka vodovodní PE HD PE 80 D 50x6,9mm</t>
  </si>
  <si>
    <t>-1011837049</t>
  </si>
  <si>
    <t>trubka vodovodní LDPE (rPE) D 50x6,9mm</t>
  </si>
  <si>
    <t>12*1,015 'Přepočtené koeficientem množství</t>
  </si>
  <si>
    <t>59</t>
  </si>
  <si>
    <t>857242122</t>
  </si>
  <si>
    <t>Montáž litinových tvarovek jednoosých přírubových otevřený výkop DN 80</t>
  </si>
  <si>
    <t>-1844057582</t>
  </si>
  <si>
    <t>60</t>
  </si>
  <si>
    <t>505008020016</t>
  </si>
  <si>
    <t>KOLENO PATNÍ PŘÍRUBOVÉ DLOUHÉ 80</t>
  </si>
  <si>
    <t>1336459878</t>
  </si>
  <si>
    <t>61</t>
  </si>
  <si>
    <t>BAA80MT1A</t>
  </si>
  <si>
    <t>trouba přírubová TP-DN 80 PN 10-16-25-40 natural l=0,25m</t>
  </si>
  <si>
    <t>-1734569137</t>
  </si>
  <si>
    <t>62</t>
  </si>
  <si>
    <t>857352122</t>
  </si>
  <si>
    <t>Montáž litinových tvarovek jednoosých přírubových otevřený výkop DN 200</t>
  </si>
  <si>
    <t>227874272</t>
  </si>
  <si>
    <t>Montáž litinových tvarovek na potrubí litinovém tlakovém jednoosých na potrubí z trub přírubových v otevřeném výkopu, kanálu nebo v šachtě DN 200</t>
  </si>
  <si>
    <t>63</t>
  </si>
  <si>
    <t>797420000016</t>
  </si>
  <si>
    <t>SYNOFLEX - SPOJKA 200 (198-230)</t>
  </si>
  <si>
    <t>652998080</t>
  </si>
  <si>
    <t>64</t>
  </si>
  <si>
    <t>877161101</t>
  </si>
  <si>
    <t>Montáž spojek na vodovodním potrubí z PE trub d 32</t>
  </si>
  <si>
    <t>1791713484</t>
  </si>
  <si>
    <t>Montáž tvarovek na vodovodním plastovém potrubí z polyetylenu PE 100 elektrotvarovek SDR 11/PN16 spojek, oblouků nebo redukcí d 32</t>
  </si>
  <si>
    <t>65</t>
  </si>
  <si>
    <t>AVK.2110040</t>
  </si>
  <si>
    <t>Isiflo spojka přímá, typ 100, rozměr 40x40</t>
  </si>
  <si>
    <t>1550236419</t>
  </si>
  <si>
    <t>66</t>
  </si>
  <si>
    <t>877211101</t>
  </si>
  <si>
    <t>Montáž elektrospojek na vodovodním potrubí z PE trub d 63</t>
  </si>
  <si>
    <t>-1522484116</t>
  </si>
  <si>
    <t>Montáž tvarovek na vodovodním plastovém potrubí z polyetylenu PE 100 elektrotvarovek SDR 11/PN16 spojek, oblouků nebo redukcí d 63</t>
  </si>
  <si>
    <t>67</t>
  </si>
  <si>
    <t>AVK.2110050</t>
  </si>
  <si>
    <t>Isiflo spojka přímá, typ 100, rozměr 50x50</t>
  </si>
  <si>
    <t>364242792</t>
  </si>
  <si>
    <t>68</t>
  </si>
  <si>
    <t>857262122</t>
  </si>
  <si>
    <t>Montáž litinových tvarovek jednoosých přírubových otevřený výkop DN 100</t>
  </si>
  <si>
    <t>1485945026</t>
  </si>
  <si>
    <t>Montáž litinových tvarovek na potrubí litinovém tlakovém jednoosých na potrubí z trub přírubových v otevřeném výkopu, kanálu nebo v šachtě DN 100</t>
  </si>
  <si>
    <t>69</t>
  </si>
  <si>
    <t>797410000016</t>
  </si>
  <si>
    <t>SYNOFLEX - SPOJKA 100 (104-132)</t>
  </si>
  <si>
    <t>1815820230</t>
  </si>
  <si>
    <t>70</t>
  </si>
  <si>
    <t>891241112</t>
  </si>
  <si>
    <t>Montáž vodovodních šoupátek otevřený výkop DN 80</t>
  </si>
  <si>
    <t>-1731196825</t>
  </si>
  <si>
    <t>71</t>
  </si>
  <si>
    <t>HWL.400208000016</t>
  </si>
  <si>
    <t>ŠOUPĚ E2 PŘÍRUBOVÉ KRÁTKÉ 80</t>
  </si>
  <si>
    <t>-1397223966</t>
  </si>
  <si>
    <t>72</t>
  </si>
  <si>
    <t>891261111</t>
  </si>
  <si>
    <t>Montáž vodovodních šoupátek otevřený výkop DN 100</t>
  </si>
  <si>
    <t>-1180483922</t>
  </si>
  <si>
    <t>73</t>
  </si>
  <si>
    <t>HWL.400210000016</t>
  </si>
  <si>
    <t>ŠOUPĚ E2 PŘÍRUBOVÉ KRÁTKÉ 100</t>
  </si>
  <si>
    <t>72814920</t>
  </si>
  <si>
    <t>74</t>
  </si>
  <si>
    <t>HWL.950205010003</t>
  </si>
  <si>
    <t>SOUPRAVA ZEMNÍ TELESKOPICKÁ E2-1,3 -1,8 50-100 (1,3-1,8m)</t>
  </si>
  <si>
    <t>1374336964</t>
  </si>
  <si>
    <t>75</t>
  </si>
  <si>
    <t>891311112</t>
  </si>
  <si>
    <t>Montáž vodovodních šoupátek otevřený výkop DN 150</t>
  </si>
  <si>
    <t>1250593934</t>
  </si>
  <si>
    <t>Montáž vodovodních armatur na potrubí šoupátek nebo klapek uzavíracích v otevřeném výkopu nebo v šachtách s osazením zemní soupravy (bez poklopů) DN 150</t>
  </si>
  <si>
    <t>76</t>
  </si>
  <si>
    <t>HWL.400215000016</t>
  </si>
  <si>
    <t>ŠOUPĚ E2 PŘÍRUBOVÉ KRÁTKÉ 150</t>
  </si>
  <si>
    <t>-46551193</t>
  </si>
  <si>
    <t>77</t>
  </si>
  <si>
    <t>HWL.950212515003</t>
  </si>
  <si>
    <t>SOUPRAVA ZEMNÍ TELESKOPICKÁ E2-1,3 -1,8 125-150 (1,3-1,8m)</t>
  </si>
  <si>
    <t>-830136646</t>
  </si>
  <si>
    <t>78</t>
  </si>
  <si>
    <t>891247111</t>
  </si>
  <si>
    <t>Montáž hydrantů podzemních DN 80</t>
  </si>
  <si>
    <t>1703810469</t>
  </si>
  <si>
    <t>79</t>
  </si>
  <si>
    <t>HWL.K24008015016</t>
  </si>
  <si>
    <t>HYDRANT DUO PODZEMNÍ 80/1,5 m</t>
  </si>
  <si>
    <t>-1046916491</t>
  </si>
  <si>
    <t>80</t>
  </si>
  <si>
    <t>4227393001</t>
  </si>
  <si>
    <t>Hydrantová drenáž</t>
  </si>
  <si>
    <t>ks</t>
  </si>
  <si>
    <t>-1810148386</t>
  </si>
  <si>
    <t>81</t>
  </si>
  <si>
    <t>877341201</t>
  </si>
  <si>
    <t>Montáž oblouků svařovaných na tupo na vodovodním potrubí z PE trub d 180</t>
  </si>
  <si>
    <t>1100627195</t>
  </si>
  <si>
    <t>Montáž tvarovek na vodovodním plastovém potrubí z polyetylenu PE 100 svařovaných na tupo SDR 11/PN16 oblouků nebo redukcí d 180</t>
  </si>
  <si>
    <t>82</t>
  </si>
  <si>
    <t>WVN.FFD91018W</t>
  </si>
  <si>
    <t>Oblouk 11° PE100 RC SDR11 180</t>
  </si>
  <si>
    <t>-1479334869</t>
  </si>
  <si>
    <t>Poznámka k položce:_x000d_
PE100RC tvarovka, svařování na tupo, barva černá - Oblouk 11° PE100 RC SDR11 180</t>
  </si>
  <si>
    <t>83</t>
  </si>
  <si>
    <t>WVN.FFD60818W</t>
  </si>
  <si>
    <t>Oblouk 30° PE100 RC SDR17 180</t>
  </si>
  <si>
    <t>-1824884261</t>
  </si>
  <si>
    <t>Poznámka k položce:_x000d_
PE100RC tvarovka, svařování na tupo, barva černá - Oblouk 30° PE100 RC SDR17 180</t>
  </si>
  <si>
    <t>84</t>
  </si>
  <si>
    <t>WVN.FF585053W</t>
  </si>
  <si>
    <t>Redukovaný T-kus SDR11 180/90</t>
  </si>
  <si>
    <t>1637311158</t>
  </si>
  <si>
    <t>85</t>
  </si>
  <si>
    <t>WVN.FF485067W</t>
  </si>
  <si>
    <t>Koleno 15° PE100 SDR11 180</t>
  </si>
  <si>
    <t>1795463338</t>
  </si>
  <si>
    <t>Poznámka k položce:_x000d_
PE100 tvarovka, svařování na tupo, barva černá - Koleno 15° PE100 SDR11 180</t>
  </si>
  <si>
    <t>86</t>
  </si>
  <si>
    <t>WVN.FF901074W</t>
  </si>
  <si>
    <t>Redukce PE100 SDR11 180/110</t>
  </si>
  <si>
    <t>-1477639160</t>
  </si>
  <si>
    <t>87</t>
  </si>
  <si>
    <t>WVN.FF485290W</t>
  </si>
  <si>
    <t>Redukce PE100 SDR11 63/32</t>
  </si>
  <si>
    <t>1036655148</t>
  </si>
  <si>
    <t>88</t>
  </si>
  <si>
    <t>WVN.FF485292W</t>
  </si>
  <si>
    <t>Redukce PE100 SDR11 63/50</t>
  </si>
  <si>
    <t>243359498</t>
  </si>
  <si>
    <t>89</t>
  </si>
  <si>
    <t>WVN.FF700214W</t>
  </si>
  <si>
    <t>Příruba PP/ocel PN10/16 110 DN100</t>
  </si>
  <si>
    <t>-1954102895</t>
  </si>
  <si>
    <t>Poznámka k položce:_x000d_
Příruba PP s ocelovou výztuhou, barva černá - Příruba PP/ocel PN10/16 110 DN100</t>
  </si>
  <si>
    <t>90</t>
  </si>
  <si>
    <t>WVN.FF700218W</t>
  </si>
  <si>
    <t>Příruba PP/ocel PN10/16 180 DN150</t>
  </si>
  <si>
    <t>-142994765</t>
  </si>
  <si>
    <t>Poznámka k položce:_x000d_
Příruba PP s ocelovou výztuhou, barva černá - Příruba PP/ocel PN10/16 180 DN150</t>
  </si>
  <si>
    <t>91</t>
  </si>
  <si>
    <t>WVN.FF700213W</t>
  </si>
  <si>
    <t>Příruba PP/ocel PN10/16 90 DN80</t>
  </si>
  <si>
    <t>2023085903</t>
  </si>
  <si>
    <t>92</t>
  </si>
  <si>
    <t>28653136</t>
  </si>
  <si>
    <t>nákružek lemový PE 100 SDR11 110mm</t>
  </si>
  <si>
    <t>-1007165767</t>
  </si>
  <si>
    <t>93</t>
  </si>
  <si>
    <t>28653140</t>
  </si>
  <si>
    <t>nákružek lemový PE 100 SDR11 180mm</t>
  </si>
  <si>
    <t>404029800</t>
  </si>
  <si>
    <t>94</t>
  </si>
  <si>
    <t>28653135</t>
  </si>
  <si>
    <t>nákružek lemový PE 100 SDR 11 90mm</t>
  </si>
  <si>
    <t>1285378033</t>
  </si>
  <si>
    <t>95</t>
  </si>
  <si>
    <t>891319111</t>
  </si>
  <si>
    <t>Montáž navrtávacích pasů na potrubí z jakýchkoli trub DN 150</t>
  </si>
  <si>
    <t>-957292901</t>
  </si>
  <si>
    <t>Montáž vodovodních armatur na potrubí navrtávacích pasů s ventilem Jt 1 MPa, na potrubí z trub litinových, ocelových nebo plastických hmot DN 150</t>
  </si>
  <si>
    <t>96</t>
  </si>
  <si>
    <t>R - 01.9.1</t>
  </si>
  <si>
    <t>Sedlová navrtávací elektrotvarovka - T-kus odbočkový s uzavíracím ventilem (otočný vývod 360°) Ø180/63</t>
  </si>
  <si>
    <t>470389988</t>
  </si>
  <si>
    <t>Sedlová navrtávací elektrotvarovka - T-kus odbočkový s uzavíracím ventilem (otočný vývod 360°) Ø110/63</t>
  </si>
  <si>
    <t>97</t>
  </si>
  <si>
    <t>892233122</t>
  </si>
  <si>
    <t>Proplach a dezinfekce vodovodního potrubí DN od 40 do 70</t>
  </si>
  <si>
    <t>-115196267</t>
  </si>
  <si>
    <t>98</t>
  </si>
  <si>
    <t>892241111</t>
  </si>
  <si>
    <t>Tlaková zkouška vodou potrubí DN do 80</t>
  </si>
  <si>
    <t>1766027120</t>
  </si>
  <si>
    <t>Tlakové zkoušky vodou na potrubí DN do 80</t>
  </si>
  <si>
    <t>99</t>
  </si>
  <si>
    <t>892351111</t>
  </si>
  <si>
    <t>Tlaková zkouška vodou potrubí DN 150 nebo 200</t>
  </si>
  <si>
    <t>842647325</t>
  </si>
  <si>
    <t>Tlakové zkoušky vodou na potrubí DN 150 nebo 200</t>
  </si>
  <si>
    <t>100</t>
  </si>
  <si>
    <t>892353122</t>
  </si>
  <si>
    <t>Proplach a dezinfekce vodovodního potrubí DN 150 nebo 200</t>
  </si>
  <si>
    <t>568110745</t>
  </si>
  <si>
    <t>101</t>
  </si>
  <si>
    <t>892372111</t>
  </si>
  <si>
    <t>Zabezpečení konců potrubí DN do 300 při tlakových zkouškách vodou</t>
  </si>
  <si>
    <t>-705654068</t>
  </si>
  <si>
    <t>Tlakové zkoušky vodou zabezpečení konců potrubí při tlakových zkouškách DN do 300</t>
  </si>
  <si>
    <t>102</t>
  </si>
  <si>
    <t>899401112</t>
  </si>
  <si>
    <t>Osazení poklopů litinových šoupátkových</t>
  </si>
  <si>
    <t>1654437386</t>
  </si>
  <si>
    <t>103</t>
  </si>
  <si>
    <t>175000000003</t>
  </si>
  <si>
    <t>POKLOP ULIČNÍ ŠOUPÁTKOVÝ</t>
  </si>
  <si>
    <t>-776823896</t>
  </si>
  <si>
    <t>POKLOP ULIČNÍ ŠOUP. KASI LOGO HAWLE HAWLE VODA</t>
  </si>
  <si>
    <t>104</t>
  </si>
  <si>
    <t>4220201</t>
  </si>
  <si>
    <t>podkladová deska pro uliční poklop</t>
  </si>
  <si>
    <t>-238600893</t>
  </si>
  <si>
    <t>105</t>
  </si>
  <si>
    <t>899401113</t>
  </si>
  <si>
    <t>Osazení poklopů litinových hydrantových</t>
  </si>
  <si>
    <t>-1874192669</t>
  </si>
  <si>
    <t>106</t>
  </si>
  <si>
    <t>HWL.195000000002</t>
  </si>
  <si>
    <t xml:space="preserve">HYDRANTOVÝ POKLOP </t>
  </si>
  <si>
    <t>958828955</t>
  </si>
  <si>
    <t>HYDRANTOVÝ POKLOP 21 kg / HAWLE - HYDRANT</t>
  </si>
  <si>
    <t>107</t>
  </si>
  <si>
    <t>899713111</t>
  </si>
  <si>
    <t>Orientační tabulky na sloupku betonovém nebo ocelovém</t>
  </si>
  <si>
    <t>533451970</t>
  </si>
  <si>
    <t>Orientační tabulky na vodovodních a kanalizačních řadech na sloupku ocelovém nebo betonovém</t>
  </si>
  <si>
    <t>108</t>
  </si>
  <si>
    <t>55342260</t>
  </si>
  <si>
    <t>sloupek plotový koncový Pz a komaxitový 2000/48x1,5mm</t>
  </si>
  <si>
    <t>2053634</t>
  </si>
  <si>
    <t>109</t>
  </si>
  <si>
    <t>851311130</t>
  </si>
  <si>
    <t xml:space="preserve">Demontáž stávajících  armatur a tvarovek</t>
  </si>
  <si>
    <t>kpl</t>
  </si>
  <si>
    <t>2095047713</t>
  </si>
  <si>
    <t>110</t>
  </si>
  <si>
    <t>899721112</t>
  </si>
  <si>
    <t>Signalizační vodič nad potrubí, dodávka + montáž</t>
  </si>
  <si>
    <t>182262200</t>
  </si>
  <si>
    <t>547+112</t>
  </si>
  <si>
    <t>659*1,2 'Přepočtené koeficientem množství</t>
  </si>
  <si>
    <t>111</t>
  </si>
  <si>
    <t>899722112</t>
  </si>
  <si>
    <t>Krytí potrubí z plastů výstražnou fólií z PVC 25 cm</t>
  </si>
  <si>
    <t>1038536991</t>
  </si>
  <si>
    <t>Krytí potrubí z plastů výstražnou fólií z PVC šířky 25 cm</t>
  </si>
  <si>
    <t>112</t>
  </si>
  <si>
    <t>969021111</t>
  </si>
  <si>
    <t>Přepojení přípojek</t>
  </si>
  <si>
    <t>1172539261</t>
  </si>
  <si>
    <t>113</t>
  </si>
  <si>
    <t>969021112</t>
  </si>
  <si>
    <t>Přepojení řadů</t>
  </si>
  <si>
    <t>630746362</t>
  </si>
  <si>
    <t>114</t>
  </si>
  <si>
    <t>969021151</t>
  </si>
  <si>
    <t>Napojení přípojek na provizorní rozvod vody (montáž + demontáž)</t>
  </si>
  <si>
    <t>2088646836</t>
  </si>
  <si>
    <t>Ostatní konstrukce a práce, bourání</t>
  </si>
  <si>
    <t>115</t>
  </si>
  <si>
    <t>969021152</t>
  </si>
  <si>
    <t>Zabezpečení provizorního rozvodu vody PE d 110 mm na terénu (montáž + demontáž)</t>
  </si>
  <si>
    <t>-1323236781</t>
  </si>
  <si>
    <t>Zabezpečení provizorního rozvodu vody PE 63 mm na terénu (montáž + demontáž)</t>
  </si>
  <si>
    <t>116</t>
  </si>
  <si>
    <t>919732211</t>
  </si>
  <si>
    <t>Styčná spára napojení nového živičného povrchu na stávající za tepla š 15 mm hl 25 mm s prořezáním</t>
  </si>
  <si>
    <t>-781847061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</si>
  <si>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</si>
  <si>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117</t>
  </si>
  <si>
    <t>919735111</t>
  </si>
  <si>
    <t>Řezání stávajícího živičného krytu hl do 50 mm</t>
  </si>
  <si>
    <t>700887708</t>
  </si>
  <si>
    <t xml:space="preserve">Řezání stávajícího živičného krytu nebo podkladu  hloubky do 50 mm</t>
  </si>
  <si>
    <t>997</t>
  </si>
  <si>
    <t>Přesun sutě</t>
  </si>
  <si>
    <t>118</t>
  </si>
  <si>
    <t>997221551</t>
  </si>
  <si>
    <t>Vodorovná doprava suti ze sypkých materiálů do 1 km</t>
  </si>
  <si>
    <t>-43985780</t>
  </si>
  <si>
    <t xml:space="preserve">Vodorovná doprava suti  bez naložení, ale se složením a s hrubým urovnáním ze sypkých materiálů, na vzdálenost do 1 km</t>
  </si>
  <si>
    <t>119</t>
  </si>
  <si>
    <t>997221569</t>
  </si>
  <si>
    <t>Příplatek ZKD 1 km u vodorovné dopravy suti z kusových materiálů</t>
  </si>
  <si>
    <t>968155446</t>
  </si>
  <si>
    <t xml:space="preserve">Vodorovná doprava suti  bez naložení, ale se složením a s hrubým urovnáním Příplatek k ceně za každý další i započatý 1 km přes 1 km</t>
  </si>
  <si>
    <t>758,964*23 'Přepočtené koeficientem množství</t>
  </si>
  <si>
    <t>120</t>
  </si>
  <si>
    <t>997221615</t>
  </si>
  <si>
    <t>Poplatek za uložení na skládce (skládkovné) stavebního odpadu betonového kód odpadu 17 01 01</t>
  </si>
  <si>
    <t>657461452</t>
  </si>
  <si>
    <t>Poplatek za uložení stavebního odpadu na skládce (skládkovné) z prostého betonu zatříděného do Katalogu odpadů pod kódem 17 01 01</t>
  </si>
  <si>
    <t>159,892+0,612</t>
  </si>
  <si>
    <t>121</t>
  </si>
  <si>
    <t>997221645</t>
  </si>
  <si>
    <t>Poplatek za uložení na skládce (skládkovné) odpadu asfaltového bez dehtu kód odpadu 17 03 02</t>
  </si>
  <si>
    <t>2119506670</t>
  </si>
  <si>
    <t>Poplatek za uložení stavebního odpadu na skládce (skládkovné) asfaltového bez obsahu dehtu zatříděného do Katalogu odpadů pod kódem 17 03 02</t>
  </si>
  <si>
    <t>47,221+2,64+302,033</t>
  </si>
  <si>
    <t>122</t>
  </si>
  <si>
    <t>997221655</t>
  </si>
  <si>
    <t>-75597186</t>
  </si>
  <si>
    <t>5,641+240,925</t>
  </si>
  <si>
    <t>998</t>
  </si>
  <si>
    <t>Přesun hmot</t>
  </si>
  <si>
    <t>123</t>
  </si>
  <si>
    <t>998273102</t>
  </si>
  <si>
    <t>Přesun hmot pro trubní vedení z trub litinových otevřený výkop</t>
  </si>
  <si>
    <t>-1850041652</t>
  </si>
  <si>
    <t>Přesun hmot pro trubní vedení hloubené z trub litinových pro vodovody nebo kanalizace v otevřeném výkopu dopravní vzdálenost do 15 m</t>
  </si>
  <si>
    <t>SO_01.2 - Redukční a vodoměrná šachta RŠ1</t>
  </si>
  <si>
    <t xml:space="preserve">    2 - Zakládání</t>
  </si>
  <si>
    <t xml:space="preserve">    3 - Svislé a kompletní konstrukce</t>
  </si>
  <si>
    <t xml:space="preserve">    9 - Ostatní konstrukce a práce-bourání</t>
  </si>
  <si>
    <t xml:space="preserve">      99 - Přesun hmot</t>
  </si>
  <si>
    <t>711 - Izolace proti vodě, vlhkosti a plynům</t>
  </si>
  <si>
    <t>113106123</t>
  </si>
  <si>
    <t>Rozebrání dlažeb ze zámkových dlaždic komunikací pro pěší ručně</t>
  </si>
  <si>
    <t>1731289532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</si>
  <si>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</si>
  <si>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"propoj" 2*1,3*1,1</t>
  </si>
  <si>
    <t>113107312</t>
  </si>
  <si>
    <t>Odstranění podkladu z kameniva těženého tl přes 100 do 200 mm strojně pl do 50 m2</t>
  </si>
  <si>
    <t>-1353158757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</si>
  <si>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</si>
  <si>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"propoj" 2,6*1,1</t>
  </si>
  <si>
    <t>113201112</t>
  </si>
  <si>
    <t>Vytrhání obrub silničních ležatých</t>
  </si>
  <si>
    <t>-71718833</t>
  </si>
  <si>
    <t xml:space="preserve">Vytrhání obrub  s vybouráním lože, s přemístěním hmot na skládku na vzdálenost do 3 m nebo s naložením na dopravní prostředek silničních ležatých</t>
  </si>
  <si>
    <t>-210021981</t>
  </si>
  <si>
    <t>115101301</t>
  </si>
  <si>
    <t>1089536343</t>
  </si>
  <si>
    <t>-1349562097</t>
  </si>
  <si>
    <t>3*1,1</t>
  </si>
  <si>
    <t>120001101</t>
  </si>
  <si>
    <t>Příplatek za ztížení odkopávky nebo prokkopávky v blízkosti inženýrských sítí</t>
  </si>
  <si>
    <t>-912220716</t>
  </si>
  <si>
    <t xml:space="preserve">Příplatek k cenám vykopávek za ztížení vykopávky  v blízkosti inženýrských sítí nebo výbušnin v horninách jakékoliv třídy</t>
  </si>
  <si>
    <t>3*1,1*2*1,95</t>
  </si>
  <si>
    <t>-809027432</t>
  </si>
  <si>
    <t>"propoj" 18,9*1,1</t>
  </si>
  <si>
    <t>"RŠ" 4,1*2,7</t>
  </si>
  <si>
    <t>Hloubení jam zapažených v hornině třídy těžitelnosti I, skupiny 3 objem do 100 m3 strojně</t>
  </si>
  <si>
    <t>-158328055</t>
  </si>
  <si>
    <t>4,1*2,7*2,6*0,5</t>
  </si>
  <si>
    <t>Hloubení jam zapažených v hornině třídy těžitelnosti II, skupiny 4 objem do 100 m3 strojně</t>
  </si>
  <si>
    <t>238217670</t>
  </si>
  <si>
    <t>132201201</t>
  </si>
  <si>
    <t>Hloubení rýh š do 2000 mm v hornině tř. 3 objemu do 100 m3</t>
  </si>
  <si>
    <t>1574298151</t>
  </si>
  <si>
    <t xml:space="preserve">Hloubení zapažených i nezapažených rýh šířky přes 600 do 2 000 mm  s urovnáním dna do předepsaného profilu a spádu v hornině tř. 3 do 100 m3</t>
  </si>
  <si>
    <t xml:space="preserve">"propoj" </t>
  </si>
  <si>
    <t>21,5*1,1*1,95*0,5</t>
  </si>
  <si>
    <t>132351011</t>
  </si>
  <si>
    <t>Hloubení rýh do 15 m3 šířky do 2 m v hornině tř. 4 při překopech inženýrských sítí</t>
  </si>
  <si>
    <t>-927620070</t>
  </si>
  <si>
    <t>Hloubení rýh šířky přes 600 do 2 000 mm při překopech inženýrských sítí strojně objemu do 15 m3 zapažených nebo nezapažených s urovnáním dna do předepsaného profilu a spádu v hornině tř. 4</t>
  </si>
  <si>
    <t>151201201</t>
  </si>
  <si>
    <t>Zřízení zátažného pažení stěn výkopu hl do 4 m</t>
  </si>
  <si>
    <t>-1839421587</t>
  </si>
  <si>
    <t>Zřízení pažení stěn výkopu bez rozepření nebo vzepření zátažné, hloubky do 4 m</t>
  </si>
  <si>
    <t>"RŠ" (2*4,1+2*2,7)*2,7</t>
  </si>
  <si>
    <t>151201211</t>
  </si>
  <si>
    <t>Odstranění pažení stěn zátažného hl do 4 m</t>
  </si>
  <si>
    <t>1970360169</t>
  </si>
  <si>
    <t>Odstranění pažení stěn výkopu s uložením pažin na vzdálenost do 3 m od okraje výkopu zátažné, hloubky do 4 m</t>
  </si>
  <si>
    <t>151201301</t>
  </si>
  <si>
    <t>Zřízení rozepření stěn při pažení zátažném hl do 4 m</t>
  </si>
  <si>
    <t>1172766189</t>
  </si>
  <si>
    <t>Zřízení rozepření zapažených stěn výkopů s potřebným přepažováním při roubení zátažném, hloubky do 4 m</t>
  </si>
  <si>
    <t>"RŠ" 4,1*2,7*2,7</t>
  </si>
  <si>
    <t>151201311</t>
  </si>
  <si>
    <t>Odstranění rozepření stěn při pažení zátažném hl do 4 m</t>
  </si>
  <si>
    <t>396486733</t>
  </si>
  <si>
    <t>Odstranění rozepření stěn výkopů s uložením materiálu na vzdálenost do 3 m od okraje výkopu roubení zátažného, hloubky do 4 m</t>
  </si>
  <si>
    <t>151201401</t>
  </si>
  <si>
    <t>Zřízení vzepření stěn při pažení zátažném hl do 4 m</t>
  </si>
  <si>
    <t>2113988451</t>
  </si>
  <si>
    <t>Zřízení vzepření zapažených stěn výkopů s potřebným přepažováním při roubení zátažném, hloubky do 4 m</t>
  </si>
  <si>
    <t>151201411</t>
  </si>
  <si>
    <t>Odstranění vzepření stěn při pažení zátažném hl do 4 m</t>
  </si>
  <si>
    <t>382269200</t>
  </si>
  <si>
    <t>Odstranění vzepření stěn výkopů s uložením materiálu na vzdálenost do 3 m od kraje výkopu při roubení zátažném, hloubky do 4 m</t>
  </si>
  <si>
    <t>-1669550640</t>
  </si>
  <si>
    <t>"propoj" 21,5*1,95*2</t>
  </si>
  <si>
    <t>-1978379726</t>
  </si>
  <si>
    <t>162751137</t>
  </si>
  <si>
    <t>Vodorovné přemístění do 10000 m výkopku/sypaniny z horniny třídy těžitelnosti II, skupiny 4 a 5</t>
  </si>
  <si>
    <t>1193065991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</si>
  <si>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</si>
  <si>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"objem šachty" 2,7*1,3*2,5</t>
  </si>
  <si>
    <t>"objem podsypu a obsypu" 2,365+10,643</t>
  </si>
  <si>
    <t>162751139</t>
  </si>
  <si>
    <t>Příplatek k vodorovnému přemístění výkopku/sypaniny z horniny třídy těžitelnosti II, skupiny 4 a 5 ZKD 1000 m přes 10000 m</t>
  </si>
  <si>
    <t>614852845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</si>
  <si>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</si>
  <si>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21,783*10 'Přepočtené koeficientem množství</t>
  </si>
  <si>
    <t>-1091860436</t>
  </si>
  <si>
    <t>1821567026</t>
  </si>
  <si>
    <t>21,783*2,05 'Přepočtené koeficientem množství</t>
  </si>
  <si>
    <t>95645871</t>
  </si>
  <si>
    <t>"výkop-objem šachty"</t>
  </si>
  <si>
    <t>2*14,391-(2,7*1,3*2,5)</t>
  </si>
  <si>
    <t>2*23,059-2,365-10,643</t>
  </si>
  <si>
    <t>175151101</t>
  </si>
  <si>
    <t>Obsypání potrubí strojně sypaninou bez prohození, uloženou do 3 m</t>
  </si>
  <si>
    <t>-1909211343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</si>
  <si>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</si>
  <si>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"propoj" 21,5*1,1*0,45</t>
  </si>
  <si>
    <t>58337302</t>
  </si>
  <si>
    <t>štěrkopísek frakce 0/16</t>
  </si>
  <si>
    <t>-2015152975</t>
  </si>
  <si>
    <t>10,643*2 'Přepočtené koeficientem množství</t>
  </si>
  <si>
    <t>-291386327</t>
  </si>
  <si>
    <t>1347035837</t>
  </si>
  <si>
    <t>-1590211976</t>
  </si>
  <si>
    <t>63,72*0,04 'Přepočtené koeficientem množství</t>
  </si>
  <si>
    <t>Zakládání</t>
  </si>
  <si>
    <t>212752101</t>
  </si>
  <si>
    <t>Trativod z drenážních trubek korugovaných PE-HD SN 4 perforace 360° včetně lože otevřený výkop DN 100 pro liniové stavby</t>
  </si>
  <si>
    <t>-298263841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</si>
  <si>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</si>
  <si>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21,5+2*4,1+2*2,7</t>
  </si>
  <si>
    <t>213311141</t>
  </si>
  <si>
    <t>Polštáře zhutněné pod základy ze štěrkopísku tříděného</t>
  </si>
  <si>
    <t>40362613</t>
  </si>
  <si>
    <t>4,1*2,7*0,2</t>
  </si>
  <si>
    <t>273313511</t>
  </si>
  <si>
    <t>Základové desky z betonu tř. C 12/15</t>
  </si>
  <si>
    <t>228880885</t>
  </si>
  <si>
    <t>Základy z betonu prostého desky z betonu kamenem neprokládaného tř. C 12/15</t>
  </si>
  <si>
    <t>2,9*1,5*0,1</t>
  </si>
  <si>
    <t>273351122</t>
  </si>
  <si>
    <t>Odstranění bednění základových desek</t>
  </si>
  <si>
    <t>-850447774</t>
  </si>
  <si>
    <t>Bednění základů desek odstranění</t>
  </si>
  <si>
    <t>(2*2,9+2*1,5)*0,1</t>
  </si>
  <si>
    <t>273351121</t>
  </si>
  <si>
    <t>Zřízení bednění základových desek</t>
  </si>
  <si>
    <t>854213936</t>
  </si>
  <si>
    <t>Bednění základů desek zřízení</t>
  </si>
  <si>
    <t>Svislé a kompletní konstrukce</t>
  </si>
  <si>
    <t>380311862</t>
  </si>
  <si>
    <t>Kompletní konstrukce ČOV, nádrží, vodojemů nebo kanálů z betonu prostého tř. C 25/30 tl 300 mm</t>
  </si>
  <si>
    <t>-1643975513</t>
  </si>
  <si>
    <t xml:space="preserve">Kompletní konstrukce čistíren odpadních vod, nádrží, vodojemů, kanálů z betonu prostého  bez zvýšených nároků na prostředí tř. C 25/30, tl. přes 150 do 300 mm</t>
  </si>
  <si>
    <t>"spádový beton" 2,4*1*0,14</t>
  </si>
  <si>
    <t>389381001</t>
  </si>
  <si>
    <t>Dobetonování prefabrikovaných konstrukcí</t>
  </si>
  <si>
    <t>-653450378</t>
  </si>
  <si>
    <t>Poznámka k položce:_x000d_
beton C 20/25</t>
  </si>
  <si>
    <t>(2*0,6+2*0,9)*0,15*0,3</t>
  </si>
  <si>
    <t>38</t>
  </si>
  <si>
    <t>R - 01.3.1</t>
  </si>
  <si>
    <t>Nerezový žebřík dl. 1,1 m s nástupní tyčí s ochrannou rukojetí 2 ks - včetně uchycení, D + M</t>
  </si>
  <si>
    <t>1068991775</t>
  </si>
  <si>
    <t>Ocelový žebřík - nerez včetně uchycení, D + M</t>
  </si>
  <si>
    <t xml:space="preserve">Poznámka k položce:_x000d_
ŽEBŘÍK (NEREZOVÝ) h=2,0m, š=0,4m  - 1ks (ZAJISTIT JAKO DODÁVKU S JÍMKOU)_x000d_
+ NÁSTUPNÍ TYČ S OCHRANNOU RUKOJETÍ - 2 ks_x000d_
viz př. D.1.1-06</t>
  </si>
  <si>
    <t>R - 01.3.2</t>
  </si>
  <si>
    <t>Gumové dilatační těsnění pro prostup d 108 mm, D + M</t>
  </si>
  <si>
    <t>-1155750432</t>
  </si>
  <si>
    <t>Poznámka k položce:_x000d_
viz př.č. D.1.1-06</t>
  </si>
  <si>
    <t>R - 01.3.3</t>
  </si>
  <si>
    <t>Nástupní tyč s ochrannou rukojetí - včetně uchycení, D + M</t>
  </si>
  <si>
    <t>-1934956327</t>
  </si>
  <si>
    <t xml:space="preserve">Poznámka k položce:_x000d_
NÁSTUPNÍ TYČ S OCHRANNOU RUKOJETÍ - 2 ks_x000d_
</t>
  </si>
  <si>
    <t>1304472370</t>
  </si>
  <si>
    <t>21,5*1,1*0,1</t>
  </si>
  <si>
    <t>42</t>
  </si>
  <si>
    <t>451577877</t>
  </si>
  <si>
    <t>Podklad nebo lože pod dlažbu vodorovný nebo do sklonu 1:5 ze štěrkopísku tl do 100 mm</t>
  </si>
  <si>
    <t>-1258269908</t>
  </si>
  <si>
    <t xml:space="preserve">Podklad nebo lože pod dlažbu (přídlažbu)  v ploše vodorovné nebo ve sklonu do 1:5, tloušťky od 30 do 100 mm ze štěrkopísku</t>
  </si>
  <si>
    <t>564751111</t>
  </si>
  <si>
    <t>Podklad z kameniva hrubého drceného vel. 32-63 mm tl 150 mm</t>
  </si>
  <si>
    <t>1416462695</t>
  </si>
  <si>
    <t xml:space="preserve">Podklad nebo kryt z kameniva hrubého drceného  vel. 32-63 mm s rozprostřením a zhutněním, po zhutnění tl. 150 mm</t>
  </si>
  <si>
    <t>596211110</t>
  </si>
  <si>
    <t>Kladení zámkové dlažby komunikací pro pěší tl 60 mm skupiny A pl do 50 m2</t>
  </si>
  <si>
    <t>200655443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</si>
  <si>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</si>
  <si>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45</t>
  </si>
  <si>
    <t>59245015</t>
  </si>
  <si>
    <t>dlažba zámková profilová základní 200x165x60mm přírodní</t>
  </si>
  <si>
    <t>1243662734</t>
  </si>
  <si>
    <t>857312122</t>
  </si>
  <si>
    <t>Montáž litinových tvarovek jednoosých přírubových otevřený výkop DN 150</t>
  </si>
  <si>
    <t>980631388</t>
  </si>
  <si>
    <t>Montáž litinových tvarovek na potrubí litinovém tlakovém jednoosých na potrubí z trub přírubových v otevřeném výkopu, kanálu nebo v šachtě DN 150</t>
  </si>
  <si>
    <t>HWL.797415000016</t>
  </si>
  <si>
    <t>SYNOFLEX - SPOJKA 150 (155-192)</t>
  </si>
  <si>
    <t>1747267950</t>
  </si>
  <si>
    <t>871211141.1</t>
  </si>
  <si>
    <t>Montáž potrubí z PE100 SDR 17 otevřený výkop svařovaných na tupo D 63 x 3,8 mm</t>
  </si>
  <si>
    <t>-1834443155</t>
  </si>
  <si>
    <t>Montáž vodovodního potrubí z plastů v otevřeném výkopu z polyetylenu PE 100 svařovaných na tupo SDR 11/PN16 D 63 x 5,8 mm</t>
  </si>
  <si>
    <t>18185.1</t>
  </si>
  <si>
    <t xml:space="preserve">Trubka PE 100  SDR 11 63x3,8 mm, s ochranným pláštěm z PP; 12 m</t>
  </si>
  <si>
    <t>-1564468645</t>
  </si>
  <si>
    <t>Trubka PE 100 Gerofit SDR 11 63x5,8 mm, s ochranným pláštěm z PP (typ 3 dle PAS 1075); 12 m</t>
  </si>
  <si>
    <t>1*1,015 'Přepočtené koeficientem množství</t>
  </si>
  <si>
    <t>871321151</t>
  </si>
  <si>
    <t>Montáž potrubí z PE100 SDR 17 otevřený výkop svařovaných na tupo D 160 x 9,5 mm</t>
  </si>
  <si>
    <t>1250353954</t>
  </si>
  <si>
    <t>Montáž vodovodního potrubí z plastů v otevřeném výkopu z polyetylenu PE 100 svařovaných na tupo SDR 17/PN10 D 160 x 9,5 mm</t>
  </si>
  <si>
    <t>17849.1</t>
  </si>
  <si>
    <t>Trubka PE 100 SDR 17 160x9,5 mm, s ochranným pláštěm z PP; 12 m</t>
  </si>
  <si>
    <t>-778719379</t>
  </si>
  <si>
    <t>Trubka PE 100 Gerofit SDR 17 160x9,5 mm, s ochranným pláštěm z PP (typ 3 dle PAS 1075); 12 m</t>
  </si>
  <si>
    <t>21,5*1,015 'Přepočtené koeficientem množství</t>
  </si>
  <si>
    <t>-2087977070</t>
  </si>
  <si>
    <t>WVN.FFD60817W</t>
  </si>
  <si>
    <t>Oblouk 30° PE100 RC SDR17 160</t>
  </si>
  <si>
    <t>-1063839916</t>
  </si>
  <si>
    <t>WVN.FFD50817W</t>
  </si>
  <si>
    <t>Oblouk 45° PE100 RC SDR17 160</t>
  </si>
  <si>
    <t>-82461867</t>
  </si>
  <si>
    <t>WVN.FF485415W</t>
  </si>
  <si>
    <t>Redukce PE100 SDR17 160/110</t>
  </si>
  <si>
    <t>2098426517</t>
  </si>
  <si>
    <t>WVN.FF900877W</t>
  </si>
  <si>
    <t>Redukce PE100 SDR17 110/63</t>
  </si>
  <si>
    <t>-1037149874</t>
  </si>
  <si>
    <t>WVN.FF700211W</t>
  </si>
  <si>
    <t>Příruba PP/ocel PN10/16 63 DN50</t>
  </si>
  <si>
    <t>21507181</t>
  </si>
  <si>
    <t>28653133</t>
  </si>
  <si>
    <t>nákružek lemový PE 100 SDR 11 63mm</t>
  </si>
  <si>
    <t>1824118098</t>
  </si>
  <si>
    <t>891211112</t>
  </si>
  <si>
    <t>Montáž vodovodních šoupátek otevřený výkop DN 50</t>
  </si>
  <si>
    <t>-402563882</t>
  </si>
  <si>
    <t>Montáž vodovodních armatur na potrubí šoupátek nebo klapek uzavíracích v otevřeném výkopu nebo v šachtách s osazením zemní soupravy (bez poklopů) DN 50</t>
  </si>
  <si>
    <t>HWL.405005006314</t>
  </si>
  <si>
    <t>ŠOUPĚ E2/E3 VEVAŘOVACÍ PE100 PN16 50/63</t>
  </si>
  <si>
    <t>-1139108990</t>
  </si>
  <si>
    <t>-34189107</t>
  </si>
  <si>
    <t>938340760</t>
  </si>
  <si>
    <t>1079035743</t>
  </si>
  <si>
    <t>894414111</t>
  </si>
  <si>
    <t>Osazení betonových nebo železobetonových dílců pro šachty skruží základových (dno)</t>
  </si>
  <si>
    <t>-416679603</t>
  </si>
  <si>
    <t>R - 01.8.1</t>
  </si>
  <si>
    <t>obdélníková nádrž 2400x1000x1600x140 mm</t>
  </si>
  <si>
    <t>2129862089</t>
  </si>
  <si>
    <t>obdélníková nádrž 3800 x 2400 x 1930 x 140 mm</t>
  </si>
  <si>
    <t>Poznámka k položce:_x000d_
Z VODOTĚSNÉHO BETONU C40/50 XA1</t>
  </si>
  <si>
    <t>894414211</t>
  </si>
  <si>
    <t>Osazení betonových nebo železobetonových dílců pro šachty desek zákrytových</t>
  </si>
  <si>
    <t>1315724486</t>
  </si>
  <si>
    <t>R - 01.8.2</t>
  </si>
  <si>
    <t>obdélníková zákrytová deska 2680x1280x200 mm</t>
  </si>
  <si>
    <t>-201896975</t>
  </si>
  <si>
    <t>899311112</t>
  </si>
  <si>
    <t>Osazení poklopů s rámem hmotnosti nad 50 do 100 kg</t>
  </si>
  <si>
    <t>1460969327</t>
  </si>
  <si>
    <t>Osazení ocelových nebo litinových poklopů s rámem na šachtách tunelové stoky hmotnosti jednotlivě přes 50 do 100 kg</t>
  </si>
  <si>
    <t>552431110.2</t>
  </si>
  <si>
    <t>poklop těžký litinový s rámem 700x700 D 400 s uzamykáním</t>
  </si>
  <si>
    <t>-107191746</t>
  </si>
  <si>
    <t>poklop těžký s rámem litinový 600x600 C250 prov. B, sešroubovaný</t>
  </si>
  <si>
    <t>1390549931</t>
  </si>
  <si>
    <t>1698189731</t>
  </si>
  <si>
    <t>1570725349</t>
  </si>
  <si>
    <t>899503111</t>
  </si>
  <si>
    <t>Stupadla do šachet polyetylenová zapouštěcí kapsová osazovaná při zdění a betonování</t>
  </si>
  <si>
    <t>-2096162296</t>
  </si>
  <si>
    <t>Stupadla do šachet a drobných objektů ocelová s PE povlakem zapouštěcí - kapsová osazovaná při zdění a betonování</t>
  </si>
  <si>
    <t>531638064</t>
  </si>
  <si>
    <t>998626850</t>
  </si>
  <si>
    <t>Ostatní konstrukce a práce-bourání</t>
  </si>
  <si>
    <t>916131113</t>
  </si>
  <si>
    <t>Osazení silničního obrubníku betonového ležatého s boční opěrou do lože z betonu prostého</t>
  </si>
  <si>
    <t>-1692322079</t>
  </si>
  <si>
    <t>Osazení silničního obrubníku betonového se zřízením lože, s vyplněním a zatřením spár cementovou maltou ležatého s boční opěrou z betonu prostého, do lože z betonu prostého</t>
  </si>
  <si>
    <t>59217017</t>
  </si>
  <si>
    <t>obrubník betonový chodníkový 1000x100x250mm</t>
  </si>
  <si>
    <t>18998924</t>
  </si>
  <si>
    <t>919726122</t>
  </si>
  <si>
    <t>Geotextilie pro ochranu, separaci a filtraci netkaná měrná hmotnost do 300 g/m2</t>
  </si>
  <si>
    <t>111613830</t>
  </si>
  <si>
    <t>Geotextilie netkaná pro ochranu, separaci nebo filtraci měrná hmotnost přes 200 do 300 g/m2</t>
  </si>
  <si>
    <t>2,7*1,3*2</t>
  </si>
  <si>
    <t>(2*2,7+2*1,3)*2</t>
  </si>
  <si>
    <t>23,02*1,15 'Přepočtené koeficientem množství</t>
  </si>
  <si>
    <t>977151119</t>
  </si>
  <si>
    <t>Jádrové vrty diamantovými korunkami do D 110 mm do stavebních materiálů</t>
  </si>
  <si>
    <t>201767078</t>
  </si>
  <si>
    <t>Jádrové vrty diamantovými korunkami do stavebních materiálů (železobetonu, betonu, cihel, obkladů, dlažeb, kamene) průměru přes 100 do 110 mm</t>
  </si>
  <si>
    <t>2*0,14</t>
  </si>
  <si>
    <t>998142251</t>
  </si>
  <si>
    <t>Přesun hmot pro nádrže, jímky, zásobníky a jámy betonové monolitické v do 25 m</t>
  </si>
  <si>
    <t>-441428128</t>
  </si>
  <si>
    <t xml:space="preserve">Přesun hmot pro nádrže, jímky, zásobníky a jámy pozemní mimo zemědělství  se svislou nosnou konstrukcí monolitickou betonovou tyčovou nebo plošnou vodorovná dopravní vzdálenost do 50 m výšky do 25 m</t>
  </si>
  <si>
    <t>889942006</t>
  </si>
  <si>
    <t>997221559</t>
  </si>
  <si>
    <t>Příplatek ZKD 1 km u vodorovné dopravy suti ze sypkých materiálů</t>
  </si>
  <si>
    <t>-1975751720</t>
  </si>
  <si>
    <t>Vodorovná doprava suti bez naložení, ale se složením a s hrubým urovnáním Příplatek k ceně za každý další i započatý 1 km přes 1 km</t>
  </si>
  <si>
    <t>2,772*19 'Přepočtené koeficientem množství</t>
  </si>
  <si>
    <t>997221611</t>
  </si>
  <si>
    <t>Nakládání suti na dopravní prostředky pro vodorovnou dopravu</t>
  </si>
  <si>
    <t>217468446</t>
  </si>
  <si>
    <t xml:space="preserve">Nakládání na dopravní prostředky  pro vodorovnou dopravu suti</t>
  </si>
  <si>
    <t>-1738635997</t>
  </si>
  <si>
    <t>0,744+1,16</t>
  </si>
  <si>
    <t>1661424417</t>
  </si>
  <si>
    <t>0,858</t>
  </si>
  <si>
    <t>711</t>
  </si>
  <si>
    <t>Izolace proti vodě, vlhkosti a plynům</t>
  </si>
  <si>
    <t>711111001</t>
  </si>
  <si>
    <t>Provedení izolace proti zemní vlhkosti vodorovné za studena nátěrem penetračním</t>
  </si>
  <si>
    <t>-1417171764</t>
  </si>
  <si>
    <t xml:space="preserve">Provedení izolace proti zemní vlhkosti natěradly a tmely za studena  na ploše vodorovné V nátěrem penetračním</t>
  </si>
  <si>
    <t>2,7*1,3*2*3</t>
  </si>
  <si>
    <t>711112001</t>
  </si>
  <si>
    <t>Provedení izolace proti zemní vlhkosti svislé za studena nátěrem penetračním</t>
  </si>
  <si>
    <t>-621947299</t>
  </si>
  <si>
    <t xml:space="preserve">Provedení izolace proti zemní vlhkosti natěradly a tmely za studena  na ploše svislé S nátěrem penetračním</t>
  </si>
  <si>
    <t>(2*2,7+2*1,3)*2*3</t>
  </si>
  <si>
    <t>11163150</t>
  </si>
  <si>
    <t>lak penetrační asfaltový</t>
  </si>
  <si>
    <t>-897463883</t>
  </si>
  <si>
    <t>Poznámka k položce:_x000d_
Spotřeba 0,3-0,4kg/m2</t>
  </si>
  <si>
    <t>69,06*0,0035 'Přepočtené koeficientem množství</t>
  </si>
  <si>
    <t>711141559</t>
  </si>
  <si>
    <t>Provedení izolace proti zemní vlhkosti pásy přitavením vodorovné NAIP</t>
  </si>
  <si>
    <t>101401358</t>
  </si>
  <si>
    <t xml:space="preserve">Provedení izolace proti zemní vlhkosti pásy přitavením  NAIP na ploše vodorovné V</t>
  </si>
  <si>
    <t>711142559</t>
  </si>
  <si>
    <t>Provedení izolace proti zemní vlhkosti pásy přitavením svislé NAIP</t>
  </si>
  <si>
    <t>-739724114</t>
  </si>
  <si>
    <t xml:space="preserve">Provedení izolace proti zemní vlhkosti pásy přitavením  NAIP na ploše svislé S</t>
  </si>
  <si>
    <t>62833158</t>
  </si>
  <si>
    <t>pás asfaltový natavitelný oxidovaný tl 4mm typu G200 S40 s vložkou ze skleněné tkaniny, s jemnozrnným minerálním posypem</t>
  </si>
  <si>
    <t>123504883</t>
  </si>
  <si>
    <t>998711101</t>
  </si>
  <si>
    <t>Přesun hmot tonážní pro izolace proti vodě, vlhkosti a plynům v objektech výšky do 6 m</t>
  </si>
  <si>
    <t>1540025103</t>
  </si>
  <si>
    <t xml:space="preserve">Přesun hmot pro izolace proti vodě, vlhkosti a plynům  stanovený z hmotnosti přesunovaného materiálu vodorovná dopravní vzdálenost do 50 m v objektech výšky do 6 m</t>
  </si>
  <si>
    <t>VRN - Vedlejší rozpočtové náklady</t>
  </si>
  <si>
    <t>PSV - Práce a dodávky PSV</t>
  </si>
  <si>
    <t xml:space="preserve">    VRN - Vedlejší rozpočtové náklady</t>
  </si>
  <si>
    <t>PSV</t>
  </si>
  <si>
    <t>Práce a dodávky PSV</t>
  </si>
  <si>
    <t>011134000</t>
  </si>
  <si>
    <t>Hydrogeologický průzkum</t>
  </si>
  <si>
    <t>469883682</t>
  </si>
  <si>
    <t>012203000</t>
  </si>
  <si>
    <t>Geodetické práce při provádění stavby</t>
  </si>
  <si>
    <t>-962402365</t>
  </si>
  <si>
    <t>013254000</t>
  </si>
  <si>
    <t>Dokumentace skutečného provedení stavby</t>
  </si>
  <si>
    <t>-1590247785</t>
  </si>
  <si>
    <t>Poznámka k položce:_x000d_
Dokumentace skutečného provedení stavby v tištěných vyhotoveních v počtu dle požadvku investora, včetně dodání v elektronicky editovatelné podobě na CD</t>
  </si>
  <si>
    <t>030000000</t>
  </si>
  <si>
    <t>Obnova dopravního značení</t>
  </si>
  <si>
    <t>-1737424711</t>
  </si>
  <si>
    <t xml:space="preserve">Dopravní značení  vč. uzávěry komunikace a  objízdných cest</t>
  </si>
  <si>
    <t>034103001</t>
  </si>
  <si>
    <t>Zařízení staveniště</t>
  </si>
  <si>
    <t>2036482191</t>
  </si>
  <si>
    <t>034203000</t>
  </si>
  <si>
    <t>Zabezpečení staveniště v souladu s nařízením vlády 591/2006 Sb.</t>
  </si>
  <si>
    <t>-78826765</t>
  </si>
  <si>
    <t>034403000</t>
  </si>
  <si>
    <t>Dopravně inženýrská opatření (DIO)</t>
  </si>
  <si>
    <t>1051765615</t>
  </si>
  <si>
    <t>034503000</t>
  </si>
  <si>
    <t>Informační tabule na staveništi</t>
  </si>
  <si>
    <t>106929867</t>
  </si>
  <si>
    <t>035103001</t>
  </si>
  <si>
    <t>Poplatky za pronájmy pozemků zabrané stavbou</t>
  </si>
  <si>
    <t>915097463</t>
  </si>
  <si>
    <t xml:space="preserve">Poznámka k položce:_x000d_
50 dnů * 50 m x 3 m šířka x 10 Kč  * 3 etapy</t>
  </si>
  <si>
    <t>043154000</t>
  </si>
  <si>
    <t>Zkoušky hutnicí + ostatní</t>
  </si>
  <si>
    <t>1340856297</t>
  </si>
  <si>
    <t>Zkoušky hutnicí</t>
  </si>
  <si>
    <t>091003000</t>
  </si>
  <si>
    <t>Vytyčení stávajících sítí</t>
  </si>
  <si>
    <t>-297721811</t>
  </si>
  <si>
    <t>091003001</t>
  </si>
  <si>
    <t>Pasportizace stávajících objektů</t>
  </si>
  <si>
    <t>2087026147</t>
  </si>
  <si>
    <t>091003002</t>
  </si>
  <si>
    <t>Součinnost statika</t>
  </si>
  <si>
    <t>-510385646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</si>
</sst>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32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9220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Horní Roveň zkapacitnění vodovodu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6. 4. 2021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25.6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>VIS s.r.o. Hradec Králové, Dita Paštová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ROUND(AG95+AG98,2)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ROUND(AS95+AS98,2)</f>
        <v>0</v>
      </c>
      <c r="AT94" s="98">
        <f>ROUND(SUM(AV94:AW94),2)</f>
        <v>0</v>
      </c>
      <c r="AU94" s="99">
        <f>ROUND(AU95+AU98,5)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ROUND(AZ95+AZ98,2)</f>
        <v>0</v>
      </c>
      <c r="BA94" s="98">
        <f>ROUND(BA95+BA98,2)</f>
        <v>0</v>
      </c>
      <c r="BB94" s="98">
        <f>ROUND(BB95+BB98,2)</f>
        <v>0</v>
      </c>
      <c r="BC94" s="98">
        <f>ROUND(BC95+BC98,2)</f>
        <v>0</v>
      </c>
      <c r="BD94" s="100">
        <f>ROUND(BD95+BD98,2)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7"/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ROUND(SUM(AG96:AG97),2)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80</v>
      </c>
      <c r="AR95" s="103"/>
      <c r="AS95" s="110">
        <f>ROUND(SUM(AS96:AS97),2)</f>
        <v>0</v>
      </c>
      <c r="AT95" s="111">
        <f>ROUND(SUM(AV95:AW95),2)</f>
        <v>0</v>
      </c>
      <c r="AU95" s="112">
        <f>ROUND(SUM(AU96:AU97),5)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ROUND(SUM(AZ96:AZ97),2)</f>
        <v>0</v>
      </c>
      <c r="BA95" s="111">
        <f>ROUND(SUM(BA96:BA97),2)</f>
        <v>0</v>
      </c>
      <c r="BB95" s="111">
        <f>ROUND(SUM(BB96:BB97),2)</f>
        <v>0</v>
      </c>
      <c r="BC95" s="111">
        <f>ROUND(SUM(BC96:BC97),2)</f>
        <v>0</v>
      </c>
      <c r="BD95" s="113">
        <f>ROUND(SUM(BD96:BD97),2)</f>
        <v>0</v>
      </c>
      <c r="BE95" s="7"/>
      <c r="BS95" s="114" t="s">
        <v>73</v>
      </c>
      <c r="BT95" s="114" t="s">
        <v>81</v>
      </c>
      <c r="BU95" s="114" t="s">
        <v>75</v>
      </c>
      <c r="BV95" s="114" t="s">
        <v>76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4" customFormat="1" ht="16.5" customHeight="1">
      <c r="A96" s="115" t="s">
        <v>84</v>
      </c>
      <c r="B96" s="63"/>
      <c r="C96" s="10"/>
      <c r="D96" s="10"/>
      <c r="E96" s="116" t="s">
        <v>85</v>
      </c>
      <c r="F96" s="116"/>
      <c r="G96" s="116"/>
      <c r="H96" s="116"/>
      <c r="I96" s="116"/>
      <c r="J96" s="10"/>
      <c r="K96" s="116" t="s">
        <v>79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'SO_01.1 - Vodovodní řad A...'!J32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86</v>
      </c>
      <c r="AR96" s="63"/>
      <c r="AS96" s="119">
        <v>0</v>
      </c>
      <c r="AT96" s="120">
        <f>ROUND(SUM(AV96:AW96),2)</f>
        <v>0</v>
      </c>
      <c r="AU96" s="121">
        <f>'SO_01.1 - Vodovodní řad A...'!P128</f>
        <v>0</v>
      </c>
      <c r="AV96" s="120">
        <f>'SO_01.1 - Vodovodní řad A...'!J35</f>
        <v>0</v>
      </c>
      <c r="AW96" s="120">
        <f>'SO_01.1 - Vodovodní řad A...'!J36</f>
        <v>0</v>
      </c>
      <c r="AX96" s="120">
        <f>'SO_01.1 - Vodovodní řad A...'!J37</f>
        <v>0</v>
      </c>
      <c r="AY96" s="120">
        <f>'SO_01.1 - Vodovodní řad A...'!J38</f>
        <v>0</v>
      </c>
      <c r="AZ96" s="120">
        <f>'SO_01.1 - Vodovodní řad A...'!F35</f>
        <v>0</v>
      </c>
      <c r="BA96" s="120">
        <f>'SO_01.1 - Vodovodní řad A...'!F36</f>
        <v>0</v>
      </c>
      <c r="BB96" s="120">
        <f>'SO_01.1 - Vodovodní řad A...'!F37</f>
        <v>0</v>
      </c>
      <c r="BC96" s="120">
        <f>'SO_01.1 - Vodovodní řad A...'!F38</f>
        <v>0</v>
      </c>
      <c r="BD96" s="122">
        <f>'SO_01.1 - Vodovodní řad A...'!F39</f>
        <v>0</v>
      </c>
      <c r="BE96" s="4"/>
      <c r="BT96" s="26" t="s">
        <v>83</v>
      </c>
      <c r="BV96" s="26" t="s">
        <v>76</v>
      </c>
      <c r="BW96" s="26" t="s">
        <v>87</v>
      </c>
      <c r="BX96" s="26" t="s">
        <v>82</v>
      </c>
      <c r="CL96" s="26" t="s">
        <v>1</v>
      </c>
    </row>
    <row r="97" s="4" customFormat="1" ht="16.5" customHeight="1">
      <c r="A97" s="115" t="s">
        <v>84</v>
      </c>
      <c r="B97" s="63"/>
      <c r="C97" s="10"/>
      <c r="D97" s="10"/>
      <c r="E97" s="116" t="s">
        <v>88</v>
      </c>
      <c r="F97" s="116"/>
      <c r="G97" s="116"/>
      <c r="H97" s="116"/>
      <c r="I97" s="116"/>
      <c r="J97" s="10"/>
      <c r="K97" s="116" t="s">
        <v>89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'SO_01.2 - Redukční a vodo...'!J32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86</v>
      </c>
      <c r="AR97" s="63"/>
      <c r="AS97" s="119">
        <v>0</v>
      </c>
      <c r="AT97" s="120">
        <f>ROUND(SUM(AV97:AW97),2)</f>
        <v>0</v>
      </c>
      <c r="AU97" s="121">
        <f>'SO_01.2 - Redukční a vodo...'!P131</f>
        <v>0</v>
      </c>
      <c r="AV97" s="120">
        <f>'SO_01.2 - Redukční a vodo...'!J35</f>
        <v>0</v>
      </c>
      <c r="AW97" s="120">
        <f>'SO_01.2 - Redukční a vodo...'!J36</f>
        <v>0</v>
      </c>
      <c r="AX97" s="120">
        <f>'SO_01.2 - Redukční a vodo...'!J37</f>
        <v>0</v>
      </c>
      <c r="AY97" s="120">
        <f>'SO_01.2 - Redukční a vodo...'!J38</f>
        <v>0</v>
      </c>
      <c r="AZ97" s="120">
        <f>'SO_01.2 - Redukční a vodo...'!F35</f>
        <v>0</v>
      </c>
      <c r="BA97" s="120">
        <f>'SO_01.2 - Redukční a vodo...'!F36</f>
        <v>0</v>
      </c>
      <c r="BB97" s="120">
        <f>'SO_01.2 - Redukční a vodo...'!F37</f>
        <v>0</v>
      </c>
      <c r="BC97" s="120">
        <f>'SO_01.2 - Redukční a vodo...'!F38</f>
        <v>0</v>
      </c>
      <c r="BD97" s="122">
        <f>'SO_01.2 - Redukční a vodo...'!F39</f>
        <v>0</v>
      </c>
      <c r="BE97" s="4"/>
      <c r="BT97" s="26" t="s">
        <v>83</v>
      </c>
      <c r="BV97" s="26" t="s">
        <v>76</v>
      </c>
      <c r="BW97" s="26" t="s">
        <v>90</v>
      </c>
      <c r="BX97" s="26" t="s">
        <v>82</v>
      </c>
      <c r="CL97" s="26" t="s">
        <v>1</v>
      </c>
    </row>
    <row r="98" s="7" customFormat="1" ht="16.5" customHeight="1">
      <c r="A98" s="115" t="s">
        <v>84</v>
      </c>
      <c r="B98" s="103"/>
      <c r="C98" s="104"/>
      <c r="D98" s="105" t="s">
        <v>91</v>
      </c>
      <c r="E98" s="105"/>
      <c r="F98" s="105"/>
      <c r="G98" s="105"/>
      <c r="H98" s="105"/>
      <c r="I98" s="106"/>
      <c r="J98" s="105" t="s">
        <v>92</v>
      </c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8">
        <f>'VRN - Vedlejší rozpočtové...'!J30</f>
        <v>0</v>
      </c>
      <c r="AH98" s="106"/>
      <c r="AI98" s="106"/>
      <c r="AJ98" s="106"/>
      <c r="AK98" s="106"/>
      <c r="AL98" s="106"/>
      <c r="AM98" s="106"/>
      <c r="AN98" s="108">
        <f>SUM(AG98,AT98)</f>
        <v>0</v>
      </c>
      <c r="AO98" s="106"/>
      <c r="AP98" s="106"/>
      <c r="AQ98" s="109" t="s">
        <v>80</v>
      </c>
      <c r="AR98" s="103"/>
      <c r="AS98" s="123">
        <v>0</v>
      </c>
      <c r="AT98" s="124">
        <f>ROUND(SUM(AV98:AW98),2)</f>
        <v>0</v>
      </c>
      <c r="AU98" s="125">
        <f>'VRN - Vedlejší rozpočtové...'!P118</f>
        <v>0</v>
      </c>
      <c r="AV98" s="124">
        <f>'VRN - Vedlejší rozpočtové...'!J33</f>
        <v>0</v>
      </c>
      <c r="AW98" s="124">
        <f>'VRN - Vedlejší rozpočtové...'!J34</f>
        <v>0</v>
      </c>
      <c r="AX98" s="124">
        <f>'VRN - Vedlejší rozpočtové...'!J35</f>
        <v>0</v>
      </c>
      <c r="AY98" s="124">
        <f>'VRN - Vedlejší rozpočtové...'!J36</f>
        <v>0</v>
      </c>
      <c r="AZ98" s="124">
        <f>'VRN - Vedlejší rozpočtové...'!F33</f>
        <v>0</v>
      </c>
      <c r="BA98" s="124">
        <f>'VRN - Vedlejší rozpočtové...'!F34</f>
        <v>0</v>
      </c>
      <c r="BB98" s="124">
        <f>'VRN - Vedlejší rozpočtové...'!F35</f>
        <v>0</v>
      </c>
      <c r="BC98" s="124">
        <f>'VRN - Vedlejší rozpočtové...'!F36</f>
        <v>0</v>
      </c>
      <c r="BD98" s="126">
        <f>'VRN - Vedlejší rozpočtové...'!F37</f>
        <v>0</v>
      </c>
      <c r="BE98" s="7"/>
      <c r="BT98" s="114" t="s">
        <v>81</v>
      </c>
      <c r="BV98" s="114" t="s">
        <v>76</v>
      </c>
      <c r="BW98" s="114" t="s">
        <v>93</v>
      </c>
      <c r="BX98" s="114" t="s">
        <v>4</v>
      </c>
      <c r="CL98" s="114" t="s">
        <v>1</v>
      </c>
      <c r="CM98" s="114" t="s">
        <v>83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_01.1 - Vodovodní řad A...'!C2" display="/"/>
    <hyperlink ref="A97" location="'SO_01.2 - Redukční a vodo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Horní Roveň zkapacitnění vodovodu</v>
      </c>
      <c r="F7" s="31"/>
      <c r="G7" s="31"/>
      <c r="H7" s="31"/>
      <c r="L7" s="21"/>
    </row>
    <row r="8" s="1" customFormat="1" ht="12" customHeight="1">
      <c r="B8" s="21"/>
      <c r="D8" s="31" t="s">
        <v>95</v>
      </c>
      <c r="L8" s="21"/>
    </row>
    <row r="9" s="2" customFormat="1" ht="16.5" customHeight="1">
      <c r="A9" s="37"/>
      <c r="B9" s="38"/>
      <c r="C9" s="37"/>
      <c r="D9" s="37"/>
      <c r="E9" s="128" t="s">
        <v>96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6. 4. 2021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VIS s.r.o. Hradec Králové, Dita Paštová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34</v>
      </c>
      <c r="E32" s="37"/>
      <c r="F32" s="37"/>
      <c r="G32" s="37"/>
      <c r="H32" s="37"/>
      <c r="I32" s="37"/>
      <c r="J32" s="95">
        <f>ROUND(J128,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36</v>
      </c>
      <c r="G34" s="37"/>
      <c r="H34" s="37"/>
      <c r="I34" s="42" t="s">
        <v>35</v>
      </c>
      <c r="J34" s="42" t="s">
        <v>37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38</v>
      </c>
      <c r="E35" s="31" t="s">
        <v>39</v>
      </c>
      <c r="F35" s="134">
        <f>ROUND((SUM(BE128:BE507)),  2)</f>
        <v>0</v>
      </c>
      <c r="G35" s="37"/>
      <c r="H35" s="37"/>
      <c r="I35" s="135">
        <v>0.20999999999999999</v>
      </c>
      <c r="J35" s="134">
        <f>ROUND(((SUM(BE128:BE507))*I35),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40</v>
      </c>
      <c r="F36" s="134">
        <f>ROUND((SUM(BF128:BF507)),  2)</f>
        <v>0</v>
      </c>
      <c r="G36" s="37"/>
      <c r="H36" s="37"/>
      <c r="I36" s="135">
        <v>0.12</v>
      </c>
      <c r="J36" s="134">
        <f>ROUND(((SUM(BF128:BF507))*I36),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41</v>
      </c>
      <c r="F37" s="134">
        <f>ROUND((SUM(BG128:BG507)),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42</v>
      </c>
      <c r="F38" s="134">
        <f>ROUND((SUM(BH128:BH507)),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43</v>
      </c>
      <c r="F39" s="134">
        <f>ROUND((SUM(BI128:BI507)),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44</v>
      </c>
      <c r="E41" s="80"/>
      <c r="F41" s="80"/>
      <c r="G41" s="138" t="s">
        <v>45</v>
      </c>
      <c r="H41" s="139" t="s">
        <v>46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Horní Roveň zkapacitnění vodovodu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95</v>
      </c>
      <c r="L86" s="21"/>
    </row>
    <row r="87" s="2" customFormat="1" ht="16.5" customHeight="1">
      <c r="A87" s="37"/>
      <c r="B87" s="38"/>
      <c r="C87" s="37"/>
      <c r="D87" s="37"/>
      <c r="E87" s="128" t="s">
        <v>96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SO_01.1 - Vodovodní řad A - zkapacitnění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6. 4. 2021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>VIS s.r.o. Hradec Králové, Dita Paštová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100</v>
      </c>
      <c r="D96" s="136"/>
      <c r="E96" s="136"/>
      <c r="F96" s="136"/>
      <c r="G96" s="136"/>
      <c r="H96" s="136"/>
      <c r="I96" s="136"/>
      <c r="J96" s="145" t="s">
        <v>101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102</v>
      </c>
      <c r="D98" s="37"/>
      <c r="E98" s="37"/>
      <c r="F98" s="37"/>
      <c r="G98" s="37"/>
      <c r="H98" s="37"/>
      <c r="I98" s="37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103</v>
      </c>
    </row>
    <row r="99" s="9" customFormat="1" ht="24.96" customHeight="1">
      <c r="A99" s="9"/>
      <c r="B99" s="147"/>
      <c r="C99" s="9"/>
      <c r="D99" s="148" t="s">
        <v>104</v>
      </c>
      <c r="E99" s="149"/>
      <c r="F99" s="149"/>
      <c r="G99" s="149"/>
      <c r="H99" s="149"/>
      <c r="I99" s="149"/>
      <c r="J99" s="150">
        <f>J129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105</v>
      </c>
      <c r="E100" s="153"/>
      <c r="F100" s="153"/>
      <c r="G100" s="153"/>
      <c r="H100" s="153"/>
      <c r="I100" s="153"/>
      <c r="J100" s="154">
        <f>J130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106</v>
      </c>
      <c r="E101" s="153"/>
      <c r="F101" s="153"/>
      <c r="G101" s="153"/>
      <c r="H101" s="153"/>
      <c r="I101" s="153"/>
      <c r="J101" s="154">
        <f>J277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107</v>
      </c>
      <c r="E102" s="153"/>
      <c r="F102" s="153"/>
      <c r="G102" s="153"/>
      <c r="H102" s="153"/>
      <c r="I102" s="153"/>
      <c r="J102" s="154">
        <f>J289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108</v>
      </c>
      <c r="E103" s="153"/>
      <c r="F103" s="153"/>
      <c r="G103" s="153"/>
      <c r="H103" s="153"/>
      <c r="I103" s="153"/>
      <c r="J103" s="154">
        <f>J343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109</v>
      </c>
      <c r="E104" s="153"/>
      <c r="F104" s="153"/>
      <c r="G104" s="153"/>
      <c r="H104" s="153"/>
      <c r="I104" s="153"/>
      <c r="J104" s="154">
        <f>J483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110</v>
      </c>
      <c r="E105" s="153"/>
      <c r="F105" s="153"/>
      <c r="G105" s="153"/>
      <c r="H105" s="153"/>
      <c r="I105" s="153"/>
      <c r="J105" s="154">
        <f>J490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111</v>
      </c>
      <c r="E106" s="153"/>
      <c r="F106" s="153"/>
      <c r="G106" s="153"/>
      <c r="H106" s="153"/>
      <c r="I106" s="153"/>
      <c r="J106" s="154">
        <f>J505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112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8" t="str">
        <f>E7</f>
        <v>Horní Roveň zkapacitnění vodovodu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95</v>
      </c>
      <c r="L117" s="21"/>
    </row>
    <row r="118" s="2" customFormat="1" ht="16.5" customHeight="1">
      <c r="A118" s="37"/>
      <c r="B118" s="38"/>
      <c r="C118" s="37"/>
      <c r="D118" s="37"/>
      <c r="E118" s="128" t="s">
        <v>96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97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SO_01.1 - Vodovodní řad A - zkapacitnění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F14</f>
        <v xml:space="preserve"> </v>
      </c>
      <c r="G122" s="37"/>
      <c r="H122" s="37"/>
      <c r="I122" s="31" t="s">
        <v>22</v>
      </c>
      <c r="J122" s="68" t="str">
        <f>IF(J14="","",J14)</f>
        <v>6. 4. 2021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E17</f>
        <v xml:space="preserve"> </v>
      </c>
      <c r="G124" s="37"/>
      <c r="H124" s="37"/>
      <c r="I124" s="31" t="s">
        <v>29</v>
      </c>
      <c r="J124" s="35" t="str">
        <f>E23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27</v>
      </c>
      <c r="D125" s="37"/>
      <c r="E125" s="37"/>
      <c r="F125" s="26" t="str">
        <f>IF(E20="","",E20)</f>
        <v>Vyplň údaj</v>
      </c>
      <c r="G125" s="37"/>
      <c r="H125" s="37"/>
      <c r="I125" s="31" t="s">
        <v>31</v>
      </c>
      <c r="J125" s="35" t="str">
        <f>E26</f>
        <v>VIS s.r.o. Hradec Králové, Dita Paštová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55"/>
      <c r="B127" s="156"/>
      <c r="C127" s="157" t="s">
        <v>113</v>
      </c>
      <c r="D127" s="158" t="s">
        <v>59</v>
      </c>
      <c r="E127" s="158" t="s">
        <v>55</v>
      </c>
      <c r="F127" s="158" t="s">
        <v>56</v>
      </c>
      <c r="G127" s="158" t="s">
        <v>114</v>
      </c>
      <c r="H127" s="158" t="s">
        <v>115</v>
      </c>
      <c r="I127" s="158" t="s">
        <v>116</v>
      </c>
      <c r="J127" s="159" t="s">
        <v>101</v>
      </c>
      <c r="K127" s="160" t="s">
        <v>117</v>
      </c>
      <c r="L127" s="161"/>
      <c r="M127" s="85" t="s">
        <v>1</v>
      </c>
      <c r="N127" s="86" t="s">
        <v>38</v>
      </c>
      <c r="O127" s="86" t="s">
        <v>118</v>
      </c>
      <c r="P127" s="86" t="s">
        <v>119</v>
      </c>
      <c r="Q127" s="86" t="s">
        <v>120</v>
      </c>
      <c r="R127" s="86" t="s">
        <v>121</v>
      </c>
      <c r="S127" s="86" t="s">
        <v>122</v>
      </c>
      <c r="T127" s="87" t="s">
        <v>123</v>
      </c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</row>
    <row r="128" s="2" customFormat="1" ht="22.8" customHeight="1">
      <c r="A128" s="37"/>
      <c r="B128" s="38"/>
      <c r="C128" s="92" t="s">
        <v>124</v>
      </c>
      <c r="D128" s="37"/>
      <c r="E128" s="37"/>
      <c r="F128" s="37"/>
      <c r="G128" s="37"/>
      <c r="H128" s="37"/>
      <c r="I128" s="37"/>
      <c r="J128" s="162">
        <f>BK128</f>
        <v>0</v>
      </c>
      <c r="K128" s="37"/>
      <c r="L128" s="38"/>
      <c r="M128" s="88"/>
      <c r="N128" s="72"/>
      <c r="O128" s="89"/>
      <c r="P128" s="163">
        <f>P129</f>
        <v>0</v>
      </c>
      <c r="Q128" s="89"/>
      <c r="R128" s="163">
        <f>R129</f>
        <v>518.29272755</v>
      </c>
      <c r="S128" s="89"/>
      <c r="T128" s="164">
        <f>T129</f>
        <v>758.96380000000011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103</v>
      </c>
      <c r="BK128" s="165">
        <f>BK129</f>
        <v>0</v>
      </c>
    </row>
    <row r="129" s="12" customFormat="1" ht="25.92" customHeight="1">
      <c r="A129" s="12"/>
      <c r="B129" s="166"/>
      <c r="C129" s="12"/>
      <c r="D129" s="167" t="s">
        <v>73</v>
      </c>
      <c r="E129" s="168" t="s">
        <v>125</v>
      </c>
      <c r="F129" s="168" t="s">
        <v>126</v>
      </c>
      <c r="G129" s="12"/>
      <c r="H129" s="12"/>
      <c r="I129" s="169"/>
      <c r="J129" s="170">
        <f>BK129</f>
        <v>0</v>
      </c>
      <c r="K129" s="12"/>
      <c r="L129" s="166"/>
      <c r="M129" s="171"/>
      <c r="N129" s="172"/>
      <c r="O129" s="172"/>
      <c r="P129" s="173">
        <f>P130+P277+P289+P343+P483+P490+P505</f>
        <v>0</v>
      </c>
      <c r="Q129" s="172"/>
      <c r="R129" s="173">
        <f>R130+R277+R289+R343+R483+R490+R505</f>
        <v>518.29272755</v>
      </c>
      <c r="S129" s="172"/>
      <c r="T129" s="174">
        <f>T130+T277+T289+T343+T483+T490+T505</f>
        <v>758.96380000000011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81</v>
      </c>
      <c r="AT129" s="175" t="s">
        <v>73</v>
      </c>
      <c r="AU129" s="175" t="s">
        <v>74</v>
      </c>
      <c r="AY129" s="167" t="s">
        <v>127</v>
      </c>
      <c r="BK129" s="176">
        <f>BK130+BK277+BK289+BK343+BK483+BK490+BK505</f>
        <v>0</v>
      </c>
    </row>
    <row r="130" s="12" customFormat="1" ht="22.8" customHeight="1">
      <c r="A130" s="12"/>
      <c r="B130" s="166"/>
      <c r="C130" s="12"/>
      <c r="D130" s="167" t="s">
        <v>73</v>
      </c>
      <c r="E130" s="177" t="s">
        <v>81</v>
      </c>
      <c r="F130" s="177" t="s">
        <v>128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SUM(P131:P276)</f>
        <v>0</v>
      </c>
      <c r="Q130" s="172"/>
      <c r="R130" s="173">
        <f>SUM(R131:R276)</f>
        <v>506.54563774999997</v>
      </c>
      <c r="S130" s="172"/>
      <c r="T130" s="174">
        <f>SUM(T131:T276)</f>
        <v>758.96380000000011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81</v>
      </c>
      <c r="AT130" s="175" t="s">
        <v>73</v>
      </c>
      <c r="AU130" s="175" t="s">
        <v>81</v>
      </c>
      <c r="AY130" s="167" t="s">
        <v>127</v>
      </c>
      <c r="BK130" s="176">
        <f>SUM(BK131:BK276)</f>
        <v>0</v>
      </c>
    </row>
    <row r="131" s="2" customFormat="1" ht="24.15" customHeight="1">
      <c r="A131" s="37"/>
      <c r="B131" s="179"/>
      <c r="C131" s="180" t="s">
        <v>81</v>
      </c>
      <c r="D131" s="180" t="s">
        <v>129</v>
      </c>
      <c r="E131" s="181" t="s">
        <v>130</v>
      </c>
      <c r="F131" s="182" t="s">
        <v>131</v>
      </c>
      <c r="G131" s="183" t="s">
        <v>132</v>
      </c>
      <c r="H131" s="184">
        <v>2.3999999999999999</v>
      </c>
      <c r="I131" s="185"/>
      <c r="J131" s="186">
        <f>ROUND(I131*H131,2)</f>
        <v>0</v>
      </c>
      <c r="K131" s="187"/>
      <c r="L131" s="38"/>
      <c r="M131" s="188" t="s">
        <v>1</v>
      </c>
      <c r="N131" s="189" t="s">
        <v>39</v>
      </c>
      <c r="O131" s="76"/>
      <c r="P131" s="190">
        <f>O131*H131</f>
        <v>0</v>
      </c>
      <c r="Q131" s="190">
        <v>0</v>
      </c>
      <c r="R131" s="190">
        <f>Q131*H131</f>
        <v>0</v>
      </c>
      <c r="S131" s="190">
        <v>0.255</v>
      </c>
      <c r="T131" s="191">
        <f>S131*H131</f>
        <v>0.61199999999999999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133</v>
      </c>
      <c r="AT131" s="192" t="s">
        <v>129</v>
      </c>
      <c r="AU131" s="192" t="s">
        <v>83</v>
      </c>
      <c r="AY131" s="18" t="s">
        <v>127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81</v>
      </c>
      <c r="BK131" s="193">
        <f>ROUND(I131*H131,2)</f>
        <v>0</v>
      </c>
      <c r="BL131" s="18" t="s">
        <v>133</v>
      </c>
      <c r="BM131" s="192" t="s">
        <v>134</v>
      </c>
    </row>
    <row r="132" s="2" customFormat="1">
      <c r="A132" s="37"/>
      <c r="B132" s="38"/>
      <c r="C132" s="37"/>
      <c r="D132" s="194" t="s">
        <v>135</v>
      </c>
      <c r="E132" s="37"/>
      <c r="F132" s="195" t="s">
        <v>136</v>
      </c>
      <c r="G132" s="37"/>
      <c r="H132" s="37"/>
      <c r="I132" s="196"/>
      <c r="J132" s="37"/>
      <c r="K132" s="37"/>
      <c r="L132" s="38"/>
      <c r="M132" s="197"/>
      <c r="N132" s="19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135</v>
      </c>
      <c r="AU132" s="18" t="s">
        <v>83</v>
      </c>
    </row>
    <row r="133" s="13" customFormat="1">
      <c r="A133" s="13"/>
      <c r="B133" s="199"/>
      <c r="C133" s="13"/>
      <c r="D133" s="194" t="s">
        <v>137</v>
      </c>
      <c r="E133" s="200" t="s">
        <v>1</v>
      </c>
      <c r="F133" s="201" t="s">
        <v>138</v>
      </c>
      <c r="G133" s="13"/>
      <c r="H133" s="202">
        <v>2.3999999999999999</v>
      </c>
      <c r="I133" s="203"/>
      <c r="J133" s="13"/>
      <c r="K133" s="13"/>
      <c r="L133" s="199"/>
      <c r="M133" s="204"/>
      <c r="N133" s="205"/>
      <c r="O133" s="205"/>
      <c r="P133" s="205"/>
      <c r="Q133" s="205"/>
      <c r="R133" s="205"/>
      <c r="S133" s="205"/>
      <c r="T133" s="20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0" t="s">
        <v>137</v>
      </c>
      <c r="AU133" s="200" t="s">
        <v>83</v>
      </c>
      <c r="AV133" s="13" t="s">
        <v>83</v>
      </c>
      <c r="AW133" s="13" t="s">
        <v>30</v>
      </c>
      <c r="AX133" s="13" t="s">
        <v>81</v>
      </c>
      <c r="AY133" s="200" t="s">
        <v>127</v>
      </c>
    </row>
    <row r="134" s="2" customFormat="1" ht="24.15" customHeight="1">
      <c r="A134" s="37"/>
      <c r="B134" s="179"/>
      <c r="C134" s="180" t="s">
        <v>83</v>
      </c>
      <c r="D134" s="180" t="s">
        <v>129</v>
      </c>
      <c r="E134" s="181" t="s">
        <v>139</v>
      </c>
      <c r="F134" s="182" t="s">
        <v>140</v>
      </c>
      <c r="G134" s="183" t="s">
        <v>132</v>
      </c>
      <c r="H134" s="184">
        <v>491.97500000000002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39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0.32500000000000001</v>
      </c>
      <c r="T134" s="191">
        <f>S134*H134</f>
        <v>159.891875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133</v>
      </c>
      <c r="AT134" s="192" t="s">
        <v>129</v>
      </c>
      <c r="AU134" s="192" t="s">
        <v>83</v>
      </c>
      <c r="AY134" s="18" t="s">
        <v>127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81</v>
      </c>
      <c r="BK134" s="193">
        <f>ROUND(I134*H134,2)</f>
        <v>0</v>
      </c>
      <c r="BL134" s="18" t="s">
        <v>133</v>
      </c>
      <c r="BM134" s="192" t="s">
        <v>141</v>
      </c>
    </row>
    <row r="135" s="2" customFormat="1">
      <c r="A135" s="37"/>
      <c r="B135" s="38"/>
      <c r="C135" s="37"/>
      <c r="D135" s="194" t="s">
        <v>135</v>
      </c>
      <c r="E135" s="37"/>
      <c r="F135" s="195" t="s">
        <v>142</v>
      </c>
      <c r="G135" s="37"/>
      <c r="H135" s="37"/>
      <c r="I135" s="196"/>
      <c r="J135" s="37"/>
      <c r="K135" s="37"/>
      <c r="L135" s="38"/>
      <c r="M135" s="197"/>
      <c r="N135" s="19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135</v>
      </c>
      <c r="AU135" s="18" t="s">
        <v>83</v>
      </c>
    </row>
    <row r="136" s="13" customFormat="1">
      <c r="A136" s="13"/>
      <c r="B136" s="199"/>
      <c r="C136" s="13"/>
      <c r="D136" s="194" t="s">
        <v>137</v>
      </c>
      <c r="E136" s="200" t="s">
        <v>1</v>
      </c>
      <c r="F136" s="201" t="s">
        <v>143</v>
      </c>
      <c r="G136" s="13"/>
      <c r="H136" s="202">
        <v>10.125</v>
      </c>
      <c r="I136" s="203"/>
      <c r="J136" s="13"/>
      <c r="K136" s="13"/>
      <c r="L136" s="199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0" t="s">
        <v>137</v>
      </c>
      <c r="AU136" s="200" t="s">
        <v>83</v>
      </c>
      <c r="AV136" s="13" t="s">
        <v>83</v>
      </c>
      <c r="AW136" s="13" t="s">
        <v>30</v>
      </c>
      <c r="AX136" s="13" t="s">
        <v>74</v>
      </c>
      <c r="AY136" s="200" t="s">
        <v>127</v>
      </c>
    </row>
    <row r="137" s="13" customFormat="1">
      <c r="A137" s="13"/>
      <c r="B137" s="199"/>
      <c r="C137" s="13"/>
      <c r="D137" s="194" t="s">
        <v>137</v>
      </c>
      <c r="E137" s="200" t="s">
        <v>1</v>
      </c>
      <c r="F137" s="201" t="s">
        <v>144</v>
      </c>
      <c r="G137" s="13"/>
      <c r="H137" s="202">
        <v>391.60000000000002</v>
      </c>
      <c r="I137" s="203"/>
      <c r="J137" s="13"/>
      <c r="K137" s="13"/>
      <c r="L137" s="199"/>
      <c r="M137" s="204"/>
      <c r="N137" s="205"/>
      <c r="O137" s="205"/>
      <c r="P137" s="205"/>
      <c r="Q137" s="205"/>
      <c r="R137" s="205"/>
      <c r="S137" s="205"/>
      <c r="T137" s="20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0" t="s">
        <v>137</v>
      </c>
      <c r="AU137" s="200" t="s">
        <v>83</v>
      </c>
      <c r="AV137" s="13" t="s">
        <v>83</v>
      </c>
      <c r="AW137" s="13" t="s">
        <v>30</v>
      </c>
      <c r="AX137" s="13" t="s">
        <v>74</v>
      </c>
      <c r="AY137" s="200" t="s">
        <v>127</v>
      </c>
    </row>
    <row r="138" s="13" customFormat="1">
      <c r="A138" s="13"/>
      <c r="B138" s="199"/>
      <c r="C138" s="13"/>
      <c r="D138" s="194" t="s">
        <v>137</v>
      </c>
      <c r="E138" s="200" t="s">
        <v>1</v>
      </c>
      <c r="F138" s="201" t="s">
        <v>145</v>
      </c>
      <c r="G138" s="13"/>
      <c r="H138" s="202">
        <v>71.5</v>
      </c>
      <c r="I138" s="203"/>
      <c r="J138" s="13"/>
      <c r="K138" s="13"/>
      <c r="L138" s="199"/>
      <c r="M138" s="204"/>
      <c r="N138" s="205"/>
      <c r="O138" s="205"/>
      <c r="P138" s="205"/>
      <c r="Q138" s="205"/>
      <c r="R138" s="205"/>
      <c r="S138" s="205"/>
      <c r="T138" s="20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0" t="s">
        <v>137</v>
      </c>
      <c r="AU138" s="200" t="s">
        <v>83</v>
      </c>
      <c r="AV138" s="13" t="s">
        <v>83</v>
      </c>
      <c r="AW138" s="13" t="s">
        <v>30</v>
      </c>
      <c r="AX138" s="13" t="s">
        <v>74</v>
      </c>
      <c r="AY138" s="200" t="s">
        <v>127</v>
      </c>
    </row>
    <row r="139" s="13" customFormat="1">
      <c r="A139" s="13"/>
      <c r="B139" s="199"/>
      <c r="C139" s="13"/>
      <c r="D139" s="194" t="s">
        <v>137</v>
      </c>
      <c r="E139" s="200" t="s">
        <v>1</v>
      </c>
      <c r="F139" s="201" t="s">
        <v>146</v>
      </c>
      <c r="G139" s="13"/>
      <c r="H139" s="202">
        <v>18.75</v>
      </c>
      <c r="I139" s="203"/>
      <c r="J139" s="13"/>
      <c r="K139" s="13"/>
      <c r="L139" s="199"/>
      <c r="M139" s="204"/>
      <c r="N139" s="205"/>
      <c r="O139" s="205"/>
      <c r="P139" s="205"/>
      <c r="Q139" s="205"/>
      <c r="R139" s="205"/>
      <c r="S139" s="205"/>
      <c r="T139" s="20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137</v>
      </c>
      <c r="AU139" s="200" t="s">
        <v>83</v>
      </c>
      <c r="AV139" s="13" t="s">
        <v>83</v>
      </c>
      <c r="AW139" s="13" t="s">
        <v>30</v>
      </c>
      <c r="AX139" s="13" t="s">
        <v>74</v>
      </c>
      <c r="AY139" s="200" t="s">
        <v>127</v>
      </c>
    </row>
    <row r="140" s="14" customFormat="1">
      <c r="A140" s="14"/>
      <c r="B140" s="207"/>
      <c r="C140" s="14"/>
      <c r="D140" s="194" t="s">
        <v>137</v>
      </c>
      <c r="E140" s="208" t="s">
        <v>1</v>
      </c>
      <c r="F140" s="209" t="s">
        <v>147</v>
      </c>
      <c r="G140" s="14"/>
      <c r="H140" s="210">
        <v>491.97500000000002</v>
      </c>
      <c r="I140" s="211"/>
      <c r="J140" s="14"/>
      <c r="K140" s="14"/>
      <c r="L140" s="207"/>
      <c r="M140" s="212"/>
      <c r="N140" s="213"/>
      <c r="O140" s="213"/>
      <c r="P140" s="213"/>
      <c r="Q140" s="213"/>
      <c r="R140" s="213"/>
      <c r="S140" s="213"/>
      <c r="T140" s="2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8" t="s">
        <v>137</v>
      </c>
      <c r="AU140" s="208" t="s">
        <v>83</v>
      </c>
      <c r="AV140" s="14" t="s">
        <v>133</v>
      </c>
      <c r="AW140" s="14" t="s">
        <v>30</v>
      </c>
      <c r="AX140" s="14" t="s">
        <v>81</v>
      </c>
      <c r="AY140" s="208" t="s">
        <v>127</v>
      </c>
    </row>
    <row r="141" s="2" customFormat="1" ht="24.15" customHeight="1">
      <c r="A141" s="37"/>
      <c r="B141" s="179"/>
      <c r="C141" s="180" t="s">
        <v>148</v>
      </c>
      <c r="D141" s="180" t="s">
        <v>129</v>
      </c>
      <c r="E141" s="181" t="s">
        <v>149</v>
      </c>
      <c r="F141" s="182" t="s">
        <v>150</v>
      </c>
      <c r="G141" s="183" t="s">
        <v>132</v>
      </c>
      <c r="H141" s="184">
        <v>481.85000000000002</v>
      </c>
      <c r="I141" s="185"/>
      <c r="J141" s="186">
        <f>ROUND(I141*H141,2)</f>
        <v>0</v>
      </c>
      <c r="K141" s="187"/>
      <c r="L141" s="38"/>
      <c r="M141" s="188" t="s">
        <v>1</v>
      </c>
      <c r="N141" s="189" t="s">
        <v>39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0.5</v>
      </c>
      <c r="T141" s="191">
        <f>S141*H141</f>
        <v>240.92500000000001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133</v>
      </c>
      <c r="AT141" s="192" t="s">
        <v>129</v>
      </c>
      <c r="AU141" s="192" t="s">
        <v>83</v>
      </c>
      <c r="AY141" s="18" t="s">
        <v>127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81</v>
      </c>
      <c r="BK141" s="193">
        <f>ROUND(I141*H141,2)</f>
        <v>0</v>
      </c>
      <c r="BL141" s="18" t="s">
        <v>133</v>
      </c>
      <c r="BM141" s="192" t="s">
        <v>151</v>
      </c>
    </row>
    <row r="142" s="2" customFormat="1">
      <c r="A142" s="37"/>
      <c r="B142" s="38"/>
      <c r="C142" s="37"/>
      <c r="D142" s="194" t="s">
        <v>135</v>
      </c>
      <c r="E142" s="37"/>
      <c r="F142" s="195" t="s">
        <v>152</v>
      </c>
      <c r="G142" s="37"/>
      <c r="H142" s="37"/>
      <c r="I142" s="196"/>
      <c r="J142" s="37"/>
      <c r="K142" s="37"/>
      <c r="L142" s="38"/>
      <c r="M142" s="197"/>
      <c r="N142" s="19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135</v>
      </c>
      <c r="AU142" s="18" t="s">
        <v>83</v>
      </c>
    </row>
    <row r="143" s="15" customFormat="1">
      <c r="A143" s="15"/>
      <c r="B143" s="215"/>
      <c r="C143" s="15"/>
      <c r="D143" s="194" t="s">
        <v>137</v>
      </c>
      <c r="E143" s="216" t="s">
        <v>1</v>
      </c>
      <c r="F143" s="217" t="s">
        <v>153</v>
      </c>
      <c r="G143" s="15"/>
      <c r="H143" s="216" t="s">
        <v>1</v>
      </c>
      <c r="I143" s="218"/>
      <c r="J143" s="15"/>
      <c r="K143" s="15"/>
      <c r="L143" s="215"/>
      <c r="M143" s="219"/>
      <c r="N143" s="220"/>
      <c r="O143" s="220"/>
      <c r="P143" s="220"/>
      <c r="Q143" s="220"/>
      <c r="R143" s="220"/>
      <c r="S143" s="220"/>
      <c r="T143" s="22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6" t="s">
        <v>137</v>
      </c>
      <c r="AU143" s="216" t="s">
        <v>83</v>
      </c>
      <c r="AV143" s="15" t="s">
        <v>81</v>
      </c>
      <c r="AW143" s="15" t="s">
        <v>30</v>
      </c>
      <c r="AX143" s="15" t="s">
        <v>74</v>
      </c>
      <c r="AY143" s="216" t="s">
        <v>127</v>
      </c>
    </row>
    <row r="144" s="13" customFormat="1">
      <c r="A144" s="13"/>
      <c r="B144" s="199"/>
      <c r="C144" s="13"/>
      <c r="D144" s="194" t="s">
        <v>137</v>
      </c>
      <c r="E144" s="200" t="s">
        <v>1</v>
      </c>
      <c r="F144" s="201" t="s">
        <v>154</v>
      </c>
      <c r="G144" s="13"/>
      <c r="H144" s="202">
        <v>391.60000000000002</v>
      </c>
      <c r="I144" s="203"/>
      <c r="J144" s="13"/>
      <c r="K144" s="13"/>
      <c r="L144" s="199"/>
      <c r="M144" s="204"/>
      <c r="N144" s="205"/>
      <c r="O144" s="205"/>
      <c r="P144" s="205"/>
      <c r="Q144" s="205"/>
      <c r="R144" s="205"/>
      <c r="S144" s="205"/>
      <c r="T144" s="20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0" t="s">
        <v>137</v>
      </c>
      <c r="AU144" s="200" t="s">
        <v>83</v>
      </c>
      <c r="AV144" s="13" t="s">
        <v>83</v>
      </c>
      <c r="AW144" s="13" t="s">
        <v>30</v>
      </c>
      <c r="AX144" s="13" t="s">
        <v>74</v>
      </c>
      <c r="AY144" s="200" t="s">
        <v>127</v>
      </c>
    </row>
    <row r="145" s="13" customFormat="1">
      <c r="A145" s="13"/>
      <c r="B145" s="199"/>
      <c r="C145" s="13"/>
      <c r="D145" s="194" t="s">
        <v>137</v>
      </c>
      <c r="E145" s="200" t="s">
        <v>1</v>
      </c>
      <c r="F145" s="201" t="s">
        <v>155</v>
      </c>
      <c r="G145" s="13"/>
      <c r="H145" s="202">
        <v>71.5</v>
      </c>
      <c r="I145" s="203"/>
      <c r="J145" s="13"/>
      <c r="K145" s="13"/>
      <c r="L145" s="199"/>
      <c r="M145" s="204"/>
      <c r="N145" s="205"/>
      <c r="O145" s="205"/>
      <c r="P145" s="205"/>
      <c r="Q145" s="205"/>
      <c r="R145" s="205"/>
      <c r="S145" s="205"/>
      <c r="T145" s="20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0" t="s">
        <v>137</v>
      </c>
      <c r="AU145" s="200" t="s">
        <v>83</v>
      </c>
      <c r="AV145" s="13" t="s">
        <v>83</v>
      </c>
      <c r="AW145" s="13" t="s">
        <v>30</v>
      </c>
      <c r="AX145" s="13" t="s">
        <v>74</v>
      </c>
      <c r="AY145" s="200" t="s">
        <v>127</v>
      </c>
    </row>
    <row r="146" s="13" customFormat="1">
      <c r="A146" s="13"/>
      <c r="B146" s="199"/>
      <c r="C146" s="13"/>
      <c r="D146" s="194" t="s">
        <v>137</v>
      </c>
      <c r="E146" s="200" t="s">
        <v>1</v>
      </c>
      <c r="F146" s="201" t="s">
        <v>156</v>
      </c>
      <c r="G146" s="13"/>
      <c r="H146" s="202">
        <v>18.75</v>
      </c>
      <c r="I146" s="203"/>
      <c r="J146" s="13"/>
      <c r="K146" s="13"/>
      <c r="L146" s="199"/>
      <c r="M146" s="204"/>
      <c r="N146" s="205"/>
      <c r="O146" s="205"/>
      <c r="P146" s="205"/>
      <c r="Q146" s="205"/>
      <c r="R146" s="205"/>
      <c r="S146" s="205"/>
      <c r="T146" s="20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0" t="s">
        <v>137</v>
      </c>
      <c r="AU146" s="200" t="s">
        <v>83</v>
      </c>
      <c r="AV146" s="13" t="s">
        <v>83</v>
      </c>
      <c r="AW146" s="13" t="s">
        <v>30</v>
      </c>
      <c r="AX146" s="13" t="s">
        <v>74</v>
      </c>
      <c r="AY146" s="200" t="s">
        <v>127</v>
      </c>
    </row>
    <row r="147" s="14" customFormat="1">
      <c r="A147" s="14"/>
      <c r="B147" s="207"/>
      <c r="C147" s="14"/>
      <c r="D147" s="194" t="s">
        <v>137</v>
      </c>
      <c r="E147" s="208" t="s">
        <v>1</v>
      </c>
      <c r="F147" s="209" t="s">
        <v>147</v>
      </c>
      <c r="G147" s="14"/>
      <c r="H147" s="210">
        <v>481.85000000000002</v>
      </c>
      <c r="I147" s="211"/>
      <c r="J147" s="14"/>
      <c r="K147" s="14"/>
      <c r="L147" s="207"/>
      <c r="M147" s="212"/>
      <c r="N147" s="213"/>
      <c r="O147" s="213"/>
      <c r="P147" s="213"/>
      <c r="Q147" s="213"/>
      <c r="R147" s="213"/>
      <c r="S147" s="213"/>
      <c r="T147" s="2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8" t="s">
        <v>137</v>
      </c>
      <c r="AU147" s="208" t="s">
        <v>83</v>
      </c>
      <c r="AV147" s="14" t="s">
        <v>133</v>
      </c>
      <c r="AW147" s="14" t="s">
        <v>30</v>
      </c>
      <c r="AX147" s="14" t="s">
        <v>81</v>
      </c>
      <c r="AY147" s="208" t="s">
        <v>127</v>
      </c>
    </row>
    <row r="148" s="2" customFormat="1" ht="24.15" customHeight="1">
      <c r="A148" s="37"/>
      <c r="B148" s="179"/>
      <c r="C148" s="180" t="s">
        <v>133</v>
      </c>
      <c r="D148" s="180" t="s">
        <v>129</v>
      </c>
      <c r="E148" s="181" t="s">
        <v>157</v>
      </c>
      <c r="F148" s="182" t="s">
        <v>158</v>
      </c>
      <c r="G148" s="183" t="s">
        <v>132</v>
      </c>
      <c r="H148" s="184">
        <v>19.449999999999999</v>
      </c>
      <c r="I148" s="185"/>
      <c r="J148" s="186">
        <f>ROUND(I148*H148,2)</f>
        <v>0</v>
      </c>
      <c r="K148" s="187"/>
      <c r="L148" s="38"/>
      <c r="M148" s="188" t="s">
        <v>1</v>
      </c>
      <c r="N148" s="189" t="s">
        <v>39</v>
      </c>
      <c r="O148" s="76"/>
      <c r="P148" s="190">
        <f>O148*H148</f>
        <v>0</v>
      </c>
      <c r="Q148" s="190">
        <v>0</v>
      </c>
      <c r="R148" s="190">
        <f>Q148*H148</f>
        <v>0</v>
      </c>
      <c r="S148" s="190">
        <v>0.28999999999999998</v>
      </c>
      <c r="T148" s="191">
        <f>S148*H148</f>
        <v>5.6404999999999994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133</v>
      </c>
      <c r="AT148" s="192" t="s">
        <v>129</v>
      </c>
      <c r="AU148" s="192" t="s">
        <v>83</v>
      </c>
      <c r="AY148" s="18" t="s">
        <v>127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81</v>
      </c>
      <c r="BK148" s="193">
        <f>ROUND(I148*H148,2)</f>
        <v>0</v>
      </c>
      <c r="BL148" s="18" t="s">
        <v>133</v>
      </c>
      <c r="BM148" s="192" t="s">
        <v>159</v>
      </c>
    </row>
    <row r="149" s="2" customFormat="1">
      <c r="A149" s="37"/>
      <c r="B149" s="38"/>
      <c r="C149" s="37"/>
      <c r="D149" s="194" t="s">
        <v>135</v>
      </c>
      <c r="E149" s="37"/>
      <c r="F149" s="195" t="s">
        <v>160</v>
      </c>
      <c r="G149" s="37"/>
      <c r="H149" s="37"/>
      <c r="I149" s="196"/>
      <c r="J149" s="37"/>
      <c r="K149" s="37"/>
      <c r="L149" s="38"/>
      <c r="M149" s="197"/>
      <c r="N149" s="19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135</v>
      </c>
      <c r="AU149" s="18" t="s">
        <v>83</v>
      </c>
    </row>
    <row r="150" s="15" customFormat="1">
      <c r="A150" s="15"/>
      <c r="B150" s="215"/>
      <c r="C150" s="15"/>
      <c r="D150" s="194" t="s">
        <v>137</v>
      </c>
      <c r="E150" s="216" t="s">
        <v>1</v>
      </c>
      <c r="F150" s="217" t="s">
        <v>161</v>
      </c>
      <c r="G150" s="15"/>
      <c r="H150" s="216" t="s">
        <v>1</v>
      </c>
      <c r="I150" s="218"/>
      <c r="J150" s="15"/>
      <c r="K150" s="15"/>
      <c r="L150" s="215"/>
      <c r="M150" s="219"/>
      <c r="N150" s="220"/>
      <c r="O150" s="220"/>
      <c r="P150" s="220"/>
      <c r="Q150" s="220"/>
      <c r="R150" s="220"/>
      <c r="S150" s="220"/>
      <c r="T150" s="22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6" t="s">
        <v>137</v>
      </c>
      <c r="AU150" s="216" t="s">
        <v>83</v>
      </c>
      <c r="AV150" s="15" t="s">
        <v>81</v>
      </c>
      <c r="AW150" s="15" t="s">
        <v>30</v>
      </c>
      <c r="AX150" s="15" t="s">
        <v>74</v>
      </c>
      <c r="AY150" s="216" t="s">
        <v>127</v>
      </c>
    </row>
    <row r="151" s="13" customFormat="1">
      <c r="A151" s="13"/>
      <c r="B151" s="199"/>
      <c r="C151" s="13"/>
      <c r="D151" s="194" t="s">
        <v>137</v>
      </c>
      <c r="E151" s="200" t="s">
        <v>1</v>
      </c>
      <c r="F151" s="201" t="s">
        <v>162</v>
      </c>
      <c r="G151" s="13"/>
      <c r="H151" s="202">
        <v>8.25</v>
      </c>
      <c r="I151" s="203"/>
      <c r="J151" s="13"/>
      <c r="K151" s="13"/>
      <c r="L151" s="199"/>
      <c r="M151" s="204"/>
      <c r="N151" s="205"/>
      <c r="O151" s="205"/>
      <c r="P151" s="205"/>
      <c r="Q151" s="205"/>
      <c r="R151" s="205"/>
      <c r="S151" s="205"/>
      <c r="T151" s="20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0" t="s">
        <v>137</v>
      </c>
      <c r="AU151" s="200" t="s">
        <v>83</v>
      </c>
      <c r="AV151" s="13" t="s">
        <v>83</v>
      </c>
      <c r="AW151" s="13" t="s">
        <v>30</v>
      </c>
      <c r="AX151" s="13" t="s">
        <v>74</v>
      </c>
      <c r="AY151" s="200" t="s">
        <v>127</v>
      </c>
    </row>
    <row r="152" s="15" customFormat="1">
      <c r="A152" s="15"/>
      <c r="B152" s="215"/>
      <c r="C152" s="15"/>
      <c r="D152" s="194" t="s">
        <v>137</v>
      </c>
      <c r="E152" s="216" t="s">
        <v>1</v>
      </c>
      <c r="F152" s="217" t="s">
        <v>163</v>
      </c>
      <c r="G152" s="15"/>
      <c r="H152" s="216" t="s">
        <v>1</v>
      </c>
      <c r="I152" s="218"/>
      <c r="J152" s="15"/>
      <c r="K152" s="15"/>
      <c r="L152" s="215"/>
      <c r="M152" s="219"/>
      <c r="N152" s="220"/>
      <c r="O152" s="220"/>
      <c r="P152" s="220"/>
      <c r="Q152" s="220"/>
      <c r="R152" s="220"/>
      <c r="S152" s="220"/>
      <c r="T152" s="22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6" t="s">
        <v>137</v>
      </c>
      <c r="AU152" s="216" t="s">
        <v>83</v>
      </c>
      <c r="AV152" s="15" t="s">
        <v>81</v>
      </c>
      <c r="AW152" s="15" t="s">
        <v>30</v>
      </c>
      <c r="AX152" s="15" t="s">
        <v>74</v>
      </c>
      <c r="AY152" s="216" t="s">
        <v>127</v>
      </c>
    </row>
    <row r="153" s="13" customFormat="1">
      <c r="A153" s="13"/>
      <c r="B153" s="199"/>
      <c r="C153" s="13"/>
      <c r="D153" s="194" t="s">
        <v>137</v>
      </c>
      <c r="E153" s="200" t="s">
        <v>1</v>
      </c>
      <c r="F153" s="201" t="s">
        <v>164</v>
      </c>
      <c r="G153" s="13"/>
      <c r="H153" s="202">
        <v>8.8000000000000007</v>
      </c>
      <c r="I153" s="203"/>
      <c r="J153" s="13"/>
      <c r="K153" s="13"/>
      <c r="L153" s="199"/>
      <c r="M153" s="204"/>
      <c r="N153" s="205"/>
      <c r="O153" s="205"/>
      <c r="P153" s="205"/>
      <c r="Q153" s="205"/>
      <c r="R153" s="205"/>
      <c r="S153" s="205"/>
      <c r="T153" s="20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0" t="s">
        <v>137</v>
      </c>
      <c r="AU153" s="200" t="s">
        <v>83</v>
      </c>
      <c r="AV153" s="13" t="s">
        <v>83</v>
      </c>
      <c r="AW153" s="13" t="s">
        <v>30</v>
      </c>
      <c r="AX153" s="13" t="s">
        <v>74</v>
      </c>
      <c r="AY153" s="200" t="s">
        <v>127</v>
      </c>
    </row>
    <row r="154" s="15" customFormat="1">
      <c r="A154" s="15"/>
      <c r="B154" s="215"/>
      <c r="C154" s="15"/>
      <c r="D154" s="194" t="s">
        <v>137</v>
      </c>
      <c r="E154" s="216" t="s">
        <v>1</v>
      </c>
      <c r="F154" s="217" t="s">
        <v>165</v>
      </c>
      <c r="G154" s="15"/>
      <c r="H154" s="216" t="s">
        <v>1</v>
      </c>
      <c r="I154" s="218"/>
      <c r="J154" s="15"/>
      <c r="K154" s="15"/>
      <c r="L154" s="215"/>
      <c r="M154" s="219"/>
      <c r="N154" s="220"/>
      <c r="O154" s="220"/>
      <c r="P154" s="220"/>
      <c r="Q154" s="220"/>
      <c r="R154" s="220"/>
      <c r="S154" s="220"/>
      <c r="T154" s="22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6" t="s">
        <v>137</v>
      </c>
      <c r="AU154" s="216" t="s">
        <v>83</v>
      </c>
      <c r="AV154" s="15" t="s">
        <v>81</v>
      </c>
      <c r="AW154" s="15" t="s">
        <v>30</v>
      </c>
      <c r="AX154" s="15" t="s">
        <v>74</v>
      </c>
      <c r="AY154" s="216" t="s">
        <v>127</v>
      </c>
    </row>
    <row r="155" s="13" customFormat="1">
      <c r="A155" s="13"/>
      <c r="B155" s="199"/>
      <c r="C155" s="13"/>
      <c r="D155" s="194" t="s">
        <v>137</v>
      </c>
      <c r="E155" s="200" t="s">
        <v>1</v>
      </c>
      <c r="F155" s="201" t="s">
        <v>138</v>
      </c>
      <c r="G155" s="13"/>
      <c r="H155" s="202">
        <v>2.3999999999999999</v>
      </c>
      <c r="I155" s="203"/>
      <c r="J155" s="13"/>
      <c r="K155" s="13"/>
      <c r="L155" s="199"/>
      <c r="M155" s="204"/>
      <c r="N155" s="205"/>
      <c r="O155" s="205"/>
      <c r="P155" s="205"/>
      <c r="Q155" s="205"/>
      <c r="R155" s="205"/>
      <c r="S155" s="205"/>
      <c r="T155" s="20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0" t="s">
        <v>137</v>
      </c>
      <c r="AU155" s="200" t="s">
        <v>83</v>
      </c>
      <c r="AV155" s="13" t="s">
        <v>83</v>
      </c>
      <c r="AW155" s="13" t="s">
        <v>30</v>
      </c>
      <c r="AX155" s="13" t="s">
        <v>74</v>
      </c>
      <c r="AY155" s="200" t="s">
        <v>127</v>
      </c>
    </row>
    <row r="156" s="14" customFormat="1">
      <c r="A156" s="14"/>
      <c r="B156" s="207"/>
      <c r="C156" s="14"/>
      <c r="D156" s="194" t="s">
        <v>137</v>
      </c>
      <c r="E156" s="208" t="s">
        <v>1</v>
      </c>
      <c r="F156" s="209" t="s">
        <v>147</v>
      </c>
      <c r="G156" s="14"/>
      <c r="H156" s="210">
        <v>19.449999999999999</v>
      </c>
      <c r="I156" s="211"/>
      <c r="J156" s="14"/>
      <c r="K156" s="14"/>
      <c r="L156" s="207"/>
      <c r="M156" s="212"/>
      <c r="N156" s="213"/>
      <c r="O156" s="213"/>
      <c r="P156" s="213"/>
      <c r="Q156" s="213"/>
      <c r="R156" s="213"/>
      <c r="S156" s="213"/>
      <c r="T156" s="2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8" t="s">
        <v>137</v>
      </c>
      <c r="AU156" s="208" t="s">
        <v>83</v>
      </c>
      <c r="AV156" s="14" t="s">
        <v>133</v>
      </c>
      <c r="AW156" s="14" t="s">
        <v>30</v>
      </c>
      <c r="AX156" s="14" t="s">
        <v>81</v>
      </c>
      <c r="AY156" s="208" t="s">
        <v>127</v>
      </c>
    </row>
    <row r="157" s="2" customFormat="1" ht="24.15" customHeight="1">
      <c r="A157" s="37"/>
      <c r="B157" s="179"/>
      <c r="C157" s="180" t="s">
        <v>166</v>
      </c>
      <c r="D157" s="180" t="s">
        <v>129</v>
      </c>
      <c r="E157" s="181" t="s">
        <v>167</v>
      </c>
      <c r="F157" s="182" t="s">
        <v>168</v>
      </c>
      <c r="G157" s="183" t="s">
        <v>132</v>
      </c>
      <c r="H157" s="184">
        <v>481.85000000000002</v>
      </c>
      <c r="I157" s="185"/>
      <c r="J157" s="186">
        <f>ROUND(I157*H157,2)</f>
        <v>0</v>
      </c>
      <c r="K157" s="187"/>
      <c r="L157" s="38"/>
      <c r="M157" s="188" t="s">
        <v>1</v>
      </c>
      <c r="N157" s="189" t="s">
        <v>39</v>
      </c>
      <c r="O157" s="76"/>
      <c r="P157" s="190">
        <f>O157*H157</f>
        <v>0</v>
      </c>
      <c r="Q157" s="190">
        <v>0</v>
      </c>
      <c r="R157" s="190">
        <f>Q157*H157</f>
        <v>0</v>
      </c>
      <c r="S157" s="190">
        <v>0.098000000000000004</v>
      </c>
      <c r="T157" s="191">
        <f>S157*H157</f>
        <v>47.221300000000006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133</v>
      </c>
      <c r="AT157" s="192" t="s">
        <v>129</v>
      </c>
      <c r="AU157" s="192" t="s">
        <v>83</v>
      </c>
      <c r="AY157" s="18" t="s">
        <v>127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81</v>
      </c>
      <c r="BK157" s="193">
        <f>ROUND(I157*H157,2)</f>
        <v>0</v>
      </c>
      <c r="BL157" s="18" t="s">
        <v>133</v>
      </c>
      <c r="BM157" s="192" t="s">
        <v>169</v>
      </c>
    </row>
    <row r="158" s="2" customFormat="1">
      <c r="A158" s="37"/>
      <c r="B158" s="38"/>
      <c r="C158" s="37"/>
      <c r="D158" s="194" t="s">
        <v>135</v>
      </c>
      <c r="E158" s="37"/>
      <c r="F158" s="195" t="s">
        <v>170</v>
      </c>
      <c r="G158" s="37"/>
      <c r="H158" s="37"/>
      <c r="I158" s="196"/>
      <c r="J158" s="37"/>
      <c r="K158" s="37"/>
      <c r="L158" s="38"/>
      <c r="M158" s="197"/>
      <c r="N158" s="19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135</v>
      </c>
      <c r="AU158" s="18" t="s">
        <v>83</v>
      </c>
    </row>
    <row r="159" s="15" customFormat="1">
      <c r="A159" s="15"/>
      <c r="B159" s="215"/>
      <c r="C159" s="15"/>
      <c r="D159" s="194" t="s">
        <v>137</v>
      </c>
      <c r="E159" s="216" t="s">
        <v>1</v>
      </c>
      <c r="F159" s="217" t="s">
        <v>171</v>
      </c>
      <c r="G159" s="15"/>
      <c r="H159" s="216" t="s">
        <v>1</v>
      </c>
      <c r="I159" s="218"/>
      <c r="J159" s="15"/>
      <c r="K159" s="15"/>
      <c r="L159" s="215"/>
      <c r="M159" s="219"/>
      <c r="N159" s="220"/>
      <c r="O159" s="220"/>
      <c r="P159" s="220"/>
      <c r="Q159" s="220"/>
      <c r="R159" s="220"/>
      <c r="S159" s="220"/>
      <c r="T159" s="22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6" t="s">
        <v>137</v>
      </c>
      <c r="AU159" s="216" t="s">
        <v>83</v>
      </c>
      <c r="AV159" s="15" t="s">
        <v>81</v>
      </c>
      <c r="AW159" s="15" t="s">
        <v>30</v>
      </c>
      <c r="AX159" s="15" t="s">
        <v>74</v>
      </c>
      <c r="AY159" s="216" t="s">
        <v>127</v>
      </c>
    </row>
    <row r="160" s="13" customFormat="1">
      <c r="A160" s="13"/>
      <c r="B160" s="199"/>
      <c r="C160" s="13"/>
      <c r="D160" s="194" t="s">
        <v>137</v>
      </c>
      <c r="E160" s="200" t="s">
        <v>1</v>
      </c>
      <c r="F160" s="201" t="s">
        <v>144</v>
      </c>
      <c r="G160" s="13"/>
      <c r="H160" s="202">
        <v>391.60000000000002</v>
      </c>
      <c r="I160" s="203"/>
      <c r="J160" s="13"/>
      <c r="K160" s="13"/>
      <c r="L160" s="199"/>
      <c r="M160" s="204"/>
      <c r="N160" s="205"/>
      <c r="O160" s="205"/>
      <c r="P160" s="205"/>
      <c r="Q160" s="205"/>
      <c r="R160" s="205"/>
      <c r="S160" s="205"/>
      <c r="T160" s="20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0" t="s">
        <v>137</v>
      </c>
      <c r="AU160" s="200" t="s">
        <v>83</v>
      </c>
      <c r="AV160" s="13" t="s">
        <v>83</v>
      </c>
      <c r="AW160" s="13" t="s">
        <v>30</v>
      </c>
      <c r="AX160" s="13" t="s">
        <v>74</v>
      </c>
      <c r="AY160" s="200" t="s">
        <v>127</v>
      </c>
    </row>
    <row r="161" s="13" customFormat="1">
      <c r="A161" s="13"/>
      <c r="B161" s="199"/>
      <c r="C161" s="13"/>
      <c r="D161" s="194" t="s">
        <v>137</v>
      </c>
      <c r="E161" s="200" t="s">
        <v>1</v>
      </c>
      <c r="F161" s="201" t="s">
        <v>145</v>
      </c>
      <c r="G161" s="13"/>
      <c r="H161" s="202">
        <v>71.5</v>
      </c>
      <c r="I161" s="203"/>
      <c r="J161" s="13"/>
      <c r="K161" s="13"/>
      <c r="L161" s="199"/>
      <c r="M161" s="204"/>
      <c r="N161" s="205"/>
      <c r="O161" s="205"/>
      <c r="P161" s="205"/>
      <c r="Q161" s="205"/>
      <c r="R161" s="205"/>
      <c r="S161" s="205"/>
      <c r="T161" s="20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0" t="s">
        <v>137</v>
      </c>
      <c r="AU161" s="200" t="s">
        <v>83</v>
      </c>
      <c r="AV161" s="13" t="s">
        <v>83</v>
      </c>
      <c r="AW161" s="13" t="s">
        <v>30</v>
      </c>
      <c r="AX161" s="13" t="s">
        <v>74</v>
      </c>
      <c r="AY161" s="200" t="s">
        <v>127</v>
      </c>
    </row>
    <row r="162" s="13" customFormat="1">
      <c r="A162" s="13"/>
      <c r="B162" s="199"/>
      <c r="C162" s="13"/>
      <c r="D162" s="194" t="s">
        <v>137</v>
      </c>
      <c r="E162" s="200" t="s">
        <v>1</v>
      </c>
      <c r="F162" s="201" t="s">
        <v>146</v>
      </c>
      <c r="G162" s="13"/>
      <c r="H162" s="202">
        <v>18.75</v>
      </c>
      <c r="I162" s="203"/>
      <c r="J162" s="13"/>
      <c r="K162" s="13"/>
      <c r="L162" s="199"/>
      <c r="M162" s="204"/>
      <c r="N162" s="205"/>
      <c r="O162" s="205"/>
      <c r="P162" s="205"/>
      <c r="Q162" s="205"/>
      <c r="R162" s="205"/>
      <c r="S162" s="205"/>
      <c r="T162" s="20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0" t="s">
        <v>137</v>
      </c>
      <c r="AU162" s="200" t="s">
        <v>83</v>
      </c>
      <c r="AV162" s="13" t="s">
        <v>83</v>
      </c>
      <c r="AW162" s="13" t="s">
        <v>30</v>
      </c>
      <c r="AX162" s="13" t="s">
        <v>74</v>
      </c>
      <c r="AY162" s="200" t="s">
        <v>127</v>
      </c>
    </row>
    <row r="163" s="14" customFormat="1">
      <c r="A163" s="14"/>
      <c r="B163" s="207"/>
      <c r="C163" s="14"/>
      <c r="D163" s="194" t="s">
        <v>137</v>
      </c>
      <c r="E163" s="208" t="s">
        <v>1</v>
      </c>
      <c r="F163" s="209" t="s">
        <v>147</v>
      </c>
      <c r="G163" s="14"/>
      <c r="H163" s="210">
        <v>481.85000000000002</v>
      </c>
      <c r="I163" s="211"/>
      <c r="J163" s="14"/>
      <c r="K163" s="14"/>
      <c r="L163" s="207"/>
      <c r="M163" s="212"/>
      <c r="N163" s="213"/>
      <c r="O163" s="213"/>
      <c r="P163" s="213"/>
      <c r="Q163" s="213"/>
      <c r="R163" s="213"/>
      <c r="S163" s="213"/>
      <c r="T163" s="2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8" t="s">
        <v>137</v>
      </c>
      <c r="AU163" s="208" t="s">
        <v>83</v>
      </c>
      <c r="AV163" s="14" t="s">
        <v>133</v>
      </c>
      <c r="AW163" s="14" t="s">
        <v>30</v>
      </c>
      <c r="AX163" s="14" t="s">
        <v>81</v>
      </c>
      <c r="AY163" s="208" t="s">
        <v>127</v>
      </c>
    </row>
    <row r="164" s="2" customFormat="1" ht="24.15" customHeight="1">
      <c r="A164" s="37"/>
      <c r="B164" s="179"/>
      <c r="C164" s="180" t="s">
        <v>172</v>
      </c>
      <c r="D164" s="180" t="s">
        <v>129</v>
      </c>
      <c r="E164" s="181" t="s">
        <v>173</v>
      </c>
      <c r="F164" s="182" t="s">
        <v>174</v>
      </c>
      <c r="G164" s="183" t="s">
        <v>132</v>
      </c>
      <c r="H164" s="184">
        <v>12</v>
      </c>
      <c r="I164" s="185"/>
      <c r="J164" s="186">
        <f>ROUND(I164*H164,2)</f>
        <v>0</v>
      </c>
      <c r="K164" s="187"/>
      <c r="L164" s="38"/>
      <c r="M164" s="188" t="s">
        <v>1</v>
      </c>
      <c r="N164" s="189" t="s">
        <v>39</v>
      </c>
      <c r="O164" s="76"/>
      <c r="P164" s="190">
        <f>O164*H164</f>
        <v>0</v>
      </c>
      <c r="Q164" s="190">
        <v>0</v>
      </c>
      <c r="R164" s="190">
        <f>Q164*H164</f>
        <v>0</v>
      </c>
      <c r="S164" s="190">
        <v>0.22</v>
      </c>
      <c r="T164" s="191">
        <f>S164*H164</f>
        <v>2.6400000000000001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133</v>
      </c>
      <c r="AT164" s="192" t="s">
        <v>129</v>
      </c>
      <c r="AU164" s="192" t="s">
        <v>83</v>
      </c>
      <c r="AY164" s="18" t="s">
        <v>127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81</v>
      </c>
      <c r="BK164" s="193">
        <f>ROUND(I164*H164,2)</f>
        <v>0</v>
      </c>
      <c r="BL164" s="18" t="s">
        <v>133</v>
      </c>
      <c r="BM164" s="192" t="s">
        <v>175</v>
      </c>
    </row>
    <row r="165" s="2" customFormat="1">
      <c r="A165" s="37"/>
      <c r="B165" s="38"/>
      <c r="C165" s="37"/>
      <c r="D165" s="194" t="s">
        <v>135</v>
      </c>
      <c r="E165" s="37"/>
      <c r="F165" s="195" t="s">
        <v>176</v>
      </c>
      <c r="G165" s="37"/>
      <c r="H165" s="37"/>
      <c r="I165" s="196"/>
      <c r="J165" s="37"/>
      <c r="K165" s="37"/>
      <c r="L165" s="38"/>
      <c r="M165" s="197"/>
      <c r="N165" s="19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135</v>
      </c>
      <c r="AU165" s="18" t="s">
        <v>83</v>
      </c>
    </row>
    <row r="166" s="15" customFormat="1">
      <c r="A166" s="15"/>
      <c r="B166" s="215"/>
      <c r="C166" s="15"/>
      <c r="D166" s="194" t="s">
        <v>137</v>
      </c>
      <c r="E166" s="216" t="s">
        <v>1</v>
      </c>
      <c r="F166" s="217" t="s">
        <v>177</v>
      </c>
      <c r="G166" s="15"/>
      <c r="H166" s="216" t="s">
        <v>1</v>
      </c>
      <c r="I166" s="218"/>
      <c r="J166" s="15"/>
      <c r="K166" s="15"/>
      <c r="L166" s="215"/>
      <c r="M166" s="219"/>
      <c r="N166" s="220"/>
      <c r="O166" s="220"/>
      <c r="P166" s="220"/>
      <c r="Q166" s="220"/>
      <c r="R166" s="220"/>
      <c r="S166" s="220"/>
      <c r="T166" s="22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6" t="s">
        <v>137</v>
      </c>
      <c r="AU166" s="216" t="s">
        <v>83</v>
      </c>
      <c r="AV166" s="15" t="s">
        <v>81</v>
      </c>
      <c r="AW166" s="15" t="s">
        <v>30</v>
      </c>
      <c r="AX166" s="15" t="s">
        <v>74</v>
      </c>
      <c r="AY166" s="216" t="s">
        <v>127</v>
      </c>
    </row>
    <row r="167" s="13" customFormat="1">
      <c r="A167" s="13"/>
      <c r="B167" s="199"/>
      <c r="C167" s="13"/>
      <c r="D167" s="194" t="s">
        <v>137</v>
      </c>
      <c r="E167" s="200" t="s">
        <v>1</v>
      </c>
      <c r="F167" s="201" t="s">
        <v>178</v>
      </c>
      <c r="G167" s="13"/>
      <c r="H167" s="202">
        <v>12</v>
      </c>
      <c r="I167" s="203"/>
      <c r="J167" s="13"/>
      <c r="K167" s="13"/>
      <c r="L167" s="199"/>
      <c r="M167" s="204"/>
      <c r="N167" s="205"/>
      <c r="O167" s="205"/>
      <c r="P167" s="205"/>
      <c r="Q167" s="205"/>
      <c r="R167" s="205"/>
      <c r="S167" s="205"/>
      <c r="T167" s="20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0" t="s">
        <v>137</v>
      </c>
      <c r="AU167" s="200" t="s">
        <v>83</v>
      </c>
      <c r="AV167" s="13" t="s">
        <v>83</v>
      </c>
      <c r="AW167" s="13" t="s">
        <v>30</v>
      </c>
      <c r="AX167" s="13" t="s">
        <v>81</v>
      </c>
      <c r="AY167" s="200" t="s">
        <v>127</v>
      </c>
    </row>
    <row r="168" s="2" customFormat="1" ht="33" customHeight="1">
      <c r="A168" s="37"/>
      <c r="B168" s="179"/>
      <c r="C168" s="180" t="s">
        <v>179</v>
      </c>
      <c r="D168" s="180" t="s">
        <v>129</v>
      </c>
      <c r="E168" s="181" t="s">
        <v>180</v>
      </c>
      <c r="F168" s="182" t="s">
        <v>181</v>
      </c>
      <c r="G168" s="183" t="s">
        <v>132</v>
      </c>
      <c r="H168" s="184">
        <v>2626.375</v>
      </c>
      <c r="I168" s="185"/>
      <c r="J168" s="186">
        <f>ROUND(I168*H168,2)</f>
        <v>0</v>
      </c>
      <c r="K168" s="187"/>
      <c r="L168" s="38"/>
      <c r="M168" s="188" t="s">
        <v>1</v>
      </c>
      <c r="N168" s="189" t="s">
        <v>39</v>
      </c>
      <c r="O168" s="76"/>
      <c r="P168" s="190">
        <f>O168*H168</f>
        <v>0</v>
      </c>
      <c r="Q168" s="190">
        <v>9.0000000000000006E-05</v>
      </c>
      <c r="R168" s="190">
        <f>Q168*H168</f>
        <v>0.23637375000000002</v>
      </c>
      <c r="S168" s="190">
        <v>0.11500000000000001</v>
      </c>
      <c r="T168" s="191">
        <f>S168*H168</f>
        <v>302.03312500000004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133</v>
      </c>
      <c r="AT168" s="192" t="s">
        <v>129</v>
      </c>
      <c r="AU168" s="192" t="s">
        <v>83</v>
      </c>
      <c r="AY168" s="18" t="s">
        <v>127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81</v>
      </c>
      <c r="BK168" s="193">
        <f>ROUND(I168*H168,2)</f>
        <v>0</v>
      </c>
      <c r="BL168" s="18" t="s">
        <v>133</v>
      </c>
      <c r="BM168" s="192" t="s">
        <v>182</v>
      </c>
    </row>
    <row r="169" s="2" customFormat="1">
      <c r="A169" s="37"/>
      <c r="B169" s="38"/>
      <c r="C169" s="37"/>
      <c r="D169" s="194" t="s">
        <v>135</v>
      </c>
      <c r="E169" s="37"/>
      <c r="F169" s="195" t="s">
        <v>183</v>
      </c>
      <c r="G169" s="37"/>
      <c r="H169" s="37"/>
      <c r="I169" s="196"/>
      <c r="J169" s="37"/>
      <c r="K169" s="37"/>
      <c r="L169" s="38"/>
      <c r="M169" s="197"/>
      <c r="N169" s="19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135</v>
      </c>
      <c r="AU169" s="18" t="s">
        <v>83</v>
      </c>
    </row>
    <row r="170" s="15" customFormat="1">
      <c r="A170" s="15"/>
      <c r="B170" s="215"/>
      <c r="C170" s="15"/>
      <c r="D170" s="194" t="s">
        <v>137</v>
      </c>
      <c r="E170" s="216" t="s">
        <v>1</v>
      </c>
      <c r="F170" s="217" t="s">
        <v>184</v>
      </c>
      <c r="G170" s="15"/>
      <c r="H170" s="216" t="s">
        <v>1</v>
      </c>
      <c r="I170" s="218"/>
      <c r="J170" s="15"/>
      <c r="K170" s="15"/>
      <c r="L170" s="215"/>
      <c r="M170" s="219"/>
      <c r="N170" s="220"/>
      <c r="O170" s="220"/>
      <c r="P170" s="220"/>
      <c r="Q170" s="220"/>
      <c r="R170" s="220"/>
      <c r="S170" s="220"/>
      <c r="T170" s="22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6" t="s">
        <v>137</v>
      </c>
      <c r="AU170" s="216" t="s">
        <v>83</v>
      </c>
      <c r="AV170" s="15" t="s">
        <v>81</v>
      </c>
      <c r="AW170" s="15" t="s">
        <v>30</v>
      </c>
      <c r="AX170" s="15" t="s">
        <v>74</v>
      </c>
      <c r="AY170" s="216" t="s">
        <v>127</v>
      </c>
    </row>
    <row r="171" s="13" customFormat="1">
      <c r="A171" s="13"/>
      <c r="B171" s="199"/>
      <c r="C171" s="13"/>
      <c r="D171" s="194" t="s">
        <v>137</v>
      </c>
      <c r="E171" s="200" t="s">
        <v>1</v>
      </c>
      <c r="F171" s="201" t="s">
        <v>185</v>
      </c>
      <c r="G171" s="13"/>
      <c r="H171" s="202">
        <v>26.375</v>
      </c>
      <c r="I171" s="203"/>
      <c r="J171" s="13"/>
      <c r="K171" s="13"/>
      <c r="L171" s="199"/>
      <c r="M171" s="204"/>
      <c r="N171" s="205"/>
      <c r="O171" s="205"/>
      <c r="P171" s="205"/>
      <c r="Q171" s="205"/>
      <c r="R171" s="205"/>
      <c r="S171" s="205"/>
      <c r="T171" s="20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0" t="s">
        <v>137</v>
      </c>
      <c r="AU171" s="200" t="s">
        <v>83</v>
      </c>
      <c r="AV171" s="13" t="s">
        <v>83</v>
      </c>
      <c r="AW171" s="13" t="s">
        <v>30</v>
      </c>
      <c r="AX171" s="13" t="s">
        <v>74</v>
      </c>
      <c r="AY171" s="200" t="s">
        <v>127</v>
      </c>
    </row>
    <row r="172" s="13" customFormat="1">
      <c r="A172" s="13"/>
      <c r="B172" s="199"/>
      <c r="C172" s="13"/>
      <c r="D172" s="194" t="s">
        <v>137</v>
      </c>
      <c r="E172" s="200" t="s">
        <v>1</v>
      </c>
      <c r="F172" s="201" t="s">
        <v>186</v>
      </c>
      <c r="G172" s="13"/>
      <c r="H172" s="202">
        <v>2600</v>
      </c>
      <c r="I172" s="203"/>
      <c r="J172" s="13"/>
      <c r="K172" s="13"/>
      <c r="L172" s="199"/>
      <c r="M172" s="204"/>
      <c r="N172" s="205"/>
      <c r="O172" s="205"/>
      <c r="P172" s="205"/>
      <c r="Q172" s="205"/>
      <c r="R172" s="205"/>
      <c r="S172" s="205"/>
      <c r="T172" s="20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0" t="s">
        <v>137</v>
      </c>
      <c r="AU172" s="200" t="s">
        <v>83</v>
      </c>
      <c r="AV172" s="13" t="s">
        <v>83</v>
      </c>
      <c r="AW172" s="13" t="s">
        <v>30</v>
      </c>
      <c r="AX172" s="13" t="s">
        <v>74</v>
      </c>
      <c r="AY172" s="200" t="s">
        <v>127</v>
      </c>
    </row>
    <row r="173" s="14" customFormat="1">
      <c r="A173" s="14"/>
      <c r="B173" s="207"/>
      <c r="C173" s="14"/>
      <c r="D173" s="194" t="s">
        <v>137</v>
      </c>
      <c r="E173" s="208" t="s">
        <v>1</v>
      </c>
      <c r="F173" s="209" t="s">
        <v>147</v>
      </c>
      <c r="G173" s="14"/>
      <c r="H173" s="210">
        <v>2626.375</v>
      </c>
      <c r="I173" s="211"/>
      <c r="J173" s="14"/>
      <c r="K173" s="14"/>
      <c r="L173" s="207"/>
      <c r="M173" s="212"/>
      <c r="N173" s="213"/>
      <c r="O173" s="213"/>
      <c r="P173" s="213"/>
      <c r="Q173" s="213"/>
      <c r="R173" s="213"/>
      <c r="S173" s="213"/>
      <c r="T173" s="2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8" t="s">
        <v>137</v>
      </c>
      <c r="AU173" s="208" t="s">
        <v>83</v>
      </c>
      <c r="AV173" s="14" t="s">
        <v>133</v>
      </c>
      <c r="AW173" s="14" t="s">
        <v>30</v>
      </c>
      <c r="AX173" s="14" t="s">
        <v>81</v>
      </c>
      <c r="AY173" s="208" t="s">
        <v>127</v>
      </c>
    </row>
    <row r="174" s="2" customFormat="1" ht="24.15" customHeight="1">
      <c r="A174" s="37"/>
      <c r="B174" s="179"/>
      <c r="C174" s="180" t="s">
        <v>187</v>
      </c>
      <c r="D174" s="180" t="s">
        <v>129</v>
      </c>
      <c r="E174" s="181" t="s">
        <v>188</v>
      </c>
      <c r="F174" s="182" t="s">
        <v>189</v>
      </c>
      <c r="G174" s="183" t="s">
        <v>190</v>
      </c>
      <c r="H174" s="184">
        <v>273.5</v>
      </c>
      <c r="I174" s="185"/>
      <c r="J174" s="186">
        <f>ROUND(I174*H174,2)</f>
        <v>0</v>
      </c>
      <c r="K174" s="187"/>
      <c r="L174" s="38"/>
      <c r="M174" s="188" t="s">
        <v>1</v>
      </c>
      <c r="N174" s="189" t="s">
        <v>39</v>
      </c>
      <c r="O174" s="76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2" t="s">
        <v>133</v>
      </c>
      <c r="AT174" s="192" t="s">
        <v>129</v>
      </c>
      <c r="AU174" s="192" t="s">
        <v>83</v>
      </c>
      <c r="AY174" s="18" t="s">
        <v>127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8" t="s">
        <v>81</v>
      </c>
      <c r="BK174" s="193">
        <f>ROUND(I174*H174,2)</f>
        <v>0</v>
      </c>
      <c r="BL174" s="18" t="s">
        <v>133</v>
      </c>
      <c r="BM174" s="192" t="s">
        <v>191</v>
      </c>
    </row>
    <row r="175" s="2" customFormat="1">
      <c r="A175" s="37"/>
      <c r="B175" s="38"/>
      <c r="C175" s="37"/>
      <c r="D175" s="194" t="s">
        <v>135</v>
      </c>
      <c r="E175" s="37"/>
      <c r="F175" s="195" t="s">
        <v>192</v>
      </c>
      <c r="G175" s="37"/>
      <c r="H175" s="37"/>
      <c r="I175" s="196"/>
      <c r="J175" s="37"/>
      <c r="K175" s="37"/>
      <c r="L175" s="38"/>
      <c r="M175" s="197"/>
      <c r="N175" s="19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135</v>
      </c>
      <c r="AU175" s="18" t="s">
        <v>83</v>
      </c>
    </row>
    <row r="176" s="13" customFormat="1">
      <c r="A176" s="13"/>
      <c r="B176" s="199"/>
      <c r="C176" s="13"/>
      <c r="D176" s="194" t="s">
        <v>137</v>
      </c>
      <c r="E176" s="200" t="s">
        <v>1</v>
      </c>
      <c r="F176" s="201" t="s">
        <v>193</v>
      </c>
      <c r="G176" s="13"/>
      <c r="H176" s="202">
        <v>273.5</v>
      </c>
      <c r="I176" s="203"/>
      <c r="J176" s="13"/>
      <c r="K176" s="13"/>
      <c r="L176" s="199"/>
      <c r="M176" s="204"/>
      <c r="N176" s="205"/>
      <c r="O176" s="205"/>
      <c r="P176" s="205"/>
      <c r="Q176" s="205"/>
      <c r="R176" s="205"/>
      <c r="S176" s="205"/>
      <c r="T176" s="20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0" t="s">
        <v>137</v>
      </c>
      <c r="AU176" s="200" t="s">
        <v>83</v>
      </c>
      <c r="AV176" s="13" t="s">
        <v>83</v>
      </c>
      <c r="AW176" s="13" t="s">
        <v>30</v>
      </c>
      <c r="AX176" s="13" t="s">
        <v>81</v>
      </c>
      <c r="AY176" s="200" t="s">
        <v>127</v>
      </c>
    </row>
    <row r="177" s="2" customFormat="1" ht="24.15" customHeight="1">
      <c r="A177" s="37"/>
      <c r="B177" s="179"/>
      <c r="C177" s="180" t="s">
        <v>194</v>
      </c>
      <c r="D177" s="180" t="s">
        <v>129</v>
      </c>
      <c r="E177" s="181" t="s">
        <v>195</v>
      </c>
      <c r="F177" s="182" t="s">
        <v>196</v>
      </c>
      <c r="G177" s="183" t="s">
        <v>197</v>
      </c>
      <c r="H177" s="184">
        <v>54.700000000000003</v>
      </c>
      <c r="I177" s="185"/>
      <c r="J177" s="186">
        <f>ROUND(I177*H177,2)</f>
        <v>0</v>
      </c>
      <c r="K177" s="187"/>
      <c r="L177" s="38"/>
      <c r="M177" s="188" t="s">
        <v>1</v>
      </c>
      <c r="N177" s="189" t="s">
        <v>39</v>
      </c>
      <c r="O177" s="7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133</v>
      </c>
      <c r="AT177" s="192" t="s">
        <v>129</v>
      </c>
      <c r="AU177" s="192" t="s">
        <v>83</v>
      </c>
      <c r="AY177" s="18" t="s">
        <v>127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81</v>
      </c>
      <c r="BK177" s="193">
        <f>ROUND(I177*H177,2)</f>
        <v>0</v>
      </c>
      <c r="BL177" s="18" t="s">
        <v>133</v>
      </c>
      <c r="BM177" s="192" t="s">
        <v>198</v>
      </c>
    </row>
    <row r="178" s="2" customFormat="1">
      <c r="A178" s="37"/>
      <c r="B178" s="38"/>
      <c r="C178" s="37"/>
      <c r="D178" s="194" t="s">
        <v>135</v>
      </c>
      <c r="E178" s="37"/>
      <c r="F178" s="195" t="s">
        <v>196</v>
      </c>
      <c r="G178" s="37"/>
      <c r="H178" s="37"/>
      <c r="I178" s="196"/>
      <c r="J178" s="37"/>
      <c r="K178" s="37"/>
      <c r="L178" s="38"/>
      <c r="M178" s="197"/>
      <c r="N178" s="19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135</v>
      </c>
      <c r="AU178" s="18" t="s">
        <v>83</v>
      </c>
    </row>
    <row r="179" s="13" customFormat="1">
      <c r="A179" s="13"/>
      <c r="B179" s="199"/>
      <c r="C179" s="13"/>
      <c r="D179" s="194" t="s">
        <v>137</v>
      </c>
      <c r="E179" s="200" t="s">
        <v>1</v>
      </c>
      <c r="F179" s="201" t="s">
        <v>199</v>
      </c>
      <c r="G179" s="13"/>
      <c r="H179" s="202">
        <v>54.700000000000003</v>
      </c>
      <c r="I179" s="203"/>
      <c r="J179" s="13"/>
      <c r="K179" s="13"/>
      <c r="L179" s="199"/>
      <c r="M179" s="204"/>
      <c r="N179" s="205"/>
      <c r="O179" s="205"/>
      <c r="P179" s="205"/>
      <c r="Q179" s="205"/>
      <c r="R179" s="205"/>
      <c r="S179" s="205"/>
      <c r="T179" s="20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0" t="s">
        <v>137</v>
      </c>
      <c r="AU179" s="200" t="s">
        <v>83</v>
      </c>
      <c r="AV179" s="13" t="s">
        <v>83</v>
      </c>
      <c r="AW179" s="13" t="s">
        <v>30</v>
      </c>
      <c r="AX179" s="13" t="s">
        <v>81</v>
      </c>
      <c r="AY179" s="200" t="s">
        <v>127</v>
      </c>
    </row>
    <row r="180" s="2" customFormat="1" ht="16.5" customHeight="1">
      <c r="A180" s="37"/>
      <c r="B180" s="179"/>
      <c r="C180" s="180" t="s">
        <v>200</v>
      </c>
      <c r="D180" s="180" t="s">
        <v>129</v>
      </c>
      <c r="E180" s="181" t="s">
        <v>201</v>
      </c>
      <c r="F180" s="182" t="s">
        <v>202</v>
      </c>
      <c r="G180" s="183" t="s">
        <v>203</v>
      </c>
      <c r="H180" s="184">
        <v>92.5</v>
      </c>
      <c r="I180" s="185"/>
      <c r="J180" s="186">
        <f>ROUND(I180*H180,2)</f>
        <v>0</v>
      </c>
      <c r="K180" s="187"/>
      <c r="L180" s="38"/>
      <c r="M180" s="188" t="s">
        <v>1</v>
      </c>
      <c r="N180" s="189" t="s">
        <v>39</v>
      </c>
      <c r="O180" s="76"/>
      <c r="P180" s="190">
        <f>O180*H180</f>
        <v>0</v>
      </c>
      <c r="Q180" s="190">
        <v>0.036900000000000002</v>
      </c>
      <c r="R180" s="190">
        <f>Q180*H180</f>
        <v>3.4132500000000001</v>
      </c>
      <c r="S180" s="190">
        <v>0</v>
      </c>
      <c r="T180" s="19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2" t="s">
        <v>133</v>
      </c>
      <c r="AT180" s="192" t="s">
        <v>129</v>
      </c>
      <c r="AU180" s="192" t="s">
        <v>83</v>
      </c>
      <c r="AY180" s="18" t="s">
        <v>127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81</v>
      </c>
      <c r="BK180" s="193">
        <f>ROUND(I180*H180,2)</f>
        <v>0</v>
      </c>
      <c r="BL180" s="18" t="s">
        <v>133</v>
      </c>
      <c r="BM180" s="192" t="s">
        <v>204</v>
      </c>
    </row>
    <row r="181" s="2" customFormat="1">
      <c r="A181" s="37"/>
      <c r="B181" s="38"/>
      <c r="C181" s="37"/>
      <c r="D181" s="194" t="s">
        <v>135</v>
      </c>
      <c r="E181" s="37"/>
      <c r="F181" s="195" t="s">
        <v>205</v>
      </c>
      <c r="G181" s="37"/>
      <c r="H181" s="37"/>
      <c r="I181" s="196"/>
      <c r="J181" s="37"/>
      <c r="K181" s="37"/>
      <c r="L181" s="38"/>
      <c r="M181" s="197"/>
      <c r="N181" s="19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135</v>
      </c>
      <c r="AU181" s="18" t="s">
        <v>83</v>
      </c>
    </row>
    <row r="182" s="2" customFormat="1">
      <c r="A182" s="37"/>
      <c r="B182" s="38"/>
      <c r="C182" s="37"/>
      <c r="D182" s="194" t="s">
        <v>206</v>
      </c>
      <c r="E182" s="37"/>
      <c r="F182" s="222" t="s">
        <v>207</v>
      </c>
      <c r="G182" s="37"/>
      <c r="H182" s="37"/>
      <c r="I182" s="196"/>
      <c r="J182" s="37"/>
      <c r="K182" s="37"/>
      <c r="L182" s="38"/>
      <c r="M182" s="197"/>
      <c r="N182" s="19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206</v>
      </c>
      <c r="AU182" s="18" t="s">
        <v>83</v>
      </c>
    </row>
    <row r="183" s="13" customFormat="1">
      <c r="A183" s="13"/>
      <c r="B183" s="199"/>
      <c r="C183" s="13"/>
      <c r="D183" s="194" t="s">
        <v>137</v>
      </c>
      <c r="E183" s="200" t="s">
        <v>1</v>
      </c>
      <c r="F183" s="201" t="s">
        <v>208</v>
      </c>
      <c r="G183" s="13"/>
      <c r="H183" s="202">
        <v>92.5</v>
      </c>
      <c r="I183" s="203"/>
      <c r="J183" s="13"/>
      <c r="K183" s="13"/>
      <c r="L183" s="199"/>
      <c r="M183" s="204"/>
      <c r="N183" s="205"/>
      <c r="O183" s="205"/>
      <c r="P183" s="205"/>
      <c r="Q183" s="205"/>
      <c r="R183" s="205"/>
      <c r="S183" s="205"/>
      <c r="T183" s="20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0" t="s">
        <v>137</v>
      </c>
      <c r="AU183" s="200" t="s">
        <v>83</v>
      </c>
      <c r="AV183" s="13" t="s">
        <v>83</v>
      </c>
      <c r="AW183" s="13" t="s">
        <v>30</v>
      </c>
      <c r="AX183" s="13" t="s">
        <v>81</v>
      </c>
      <c r="AY183" s="200" t="s">
        <v>127</v>
      </c>
    </row>
    <row r="184" s="2" customFormat="1" ht="24.15" customHeight="1">
      <c r="A184" s="37"/>
      <c r="B184" s="179"/>
      <c r="C184" s="180" t="s">
        <v>209</v>
      </c>
      <c r="D184" s="180" t="s">
        <v>129</v>
      </c>
      <c r="E184" s="181" t="s">
        <v>210</v>
      </c>
      <c r="F184" s="182" t="s">
        <v>211</v>
      </c>
      <c r="G184" s="183" t="s">
        <v>132</v>
      </c>
      <c r="H184" s="184">
        <v>234.84999999999999</v>
      </c>
      <c r="I184" s="185"/>
      <c r="J184" s="186">
        <f>ROUND(I184*H184,2)</f>
        <v>0</v>
      </c>
      <c r="K184" s="187"/>
      <c r="L184" s="38"/>
      <c r="M184" s="188" t="s">
        <v>1</v>
      </c>
      <c r="N184" s="189" t="s">
        <v>39</v>
      </c>
      <c r="O184" s="76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2" t="s">
        <v>133</v>
      </c>
      <c r="AT184" s="192" t="s">
        <v>129</v>
      </c>
      <c r="AU184" s="192" t="s">
        <v>83</v>
      </c>
      <c r="AY184" s="18" t="s">
        <v>127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81</v>
      </c>
      <c r="BK184" s="193">
        <f>ROUND(I184*H184,2)</f>
        <v>0</v>
      </c>
      <c r="BL184" s="18" t="s">
        <v>133</v>
      </c>
      <c r="BM184" s="192" t="s">
        <v>212</v>
      </c>
    </row>
    <row r="185" s="2" customFormat="1">
      <c r="A185" s="37"/>
      <c r="B185" s="38"/>
      <c r="C185" s="37"/>
      <c r="D185" s="194" t="s">
        <v>135</v>
      </c>
      <c r="E185" s="37"/>
      <c r="F185" s="195" t="s">
        <v>213</v>
      </c>
      <c r="G185" s="37"/>
      <c r="H185" s="37"/>
      <c r="I185" s="196"/>
      <c r="J185" s="37"/>
      <c r="K185" s="37"/>
      <c r="L185" s="38"/>
      <c r="M185" s="197"/>
      <c r="N185" s="19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135</v>
      </c>
      <c r="AU185" s="18" t="s">
        <v>83</v>
      </c>
    </row>
    <row r="186" s="13" customFormat="1">
      <c r="A186" s="13"/>
      <c r="B186" s="199"/>
      <c r="C186" s="13"/>
      <c r="D186" s="194" t="s">
        <v>137</v>
      </c>
      <c r="E186" s="200" t="s">
        <v>1</v>
      </c>
      <c r="F186" s="201" t="s">
        <v>214</v>
      </c>
      <c r="G186" s="13"/>
      <c r="H186" s="202">
        <v>185.34999999999999</v>
      </c>
      <c r="I186" s="203"/>
      <c r="J186" s="13"/>
      <c r="K186" s="13"/>
      <c r="L186" s="199"/>
      <c r="M186" s="204"/>
      <c r="N186" s="205"/>
      <c r="O186" s="205"/>
      <c r="P186" s="205"/>
      <c r="Q186" s="205"/>
      <c r="R186" s="205"/>
      <c r="S186" s="205"/>
      <c r="T186" s="20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0" t="s">
        <v>137</v>
      </c>
      <c r="AU186" s="200" t="s">
        <v>83</v>
      </c>
      <c r="AV186" s="13" t="s">
        <v>83</v>
      </c>
      <c r="AW186" s="13" t="s">
        <v>30</v>
      </c>
      <c r="AX186" s="13" t="s">
        <v>74</v>
      </c>
      <c r="AY186" s="200" t="s">
        <v>127</v>
      </c>
    </row>
    <row r="187" s="13" customFormat="1">
      <c r="A187" s="13"/>
      <c r="B187" s="199"/>
      <c r="C187" s="13"/>
      <c r="D187" s="194" t="s">
        <v>137</v>
      </c>
      <c r="E187" s="200" t="s">
        <v>1</v>
      </c>
      <c r="F187" s="201" t="s">
        <v>215</v>
      </c>
      <c r="G187" s="13"/>
      <c r="H187" s="202">
        <v>49.5</v>
      </c>
      <c r="I187" s="203"/>
      <c r="J187" s="13"/>
      <c r="K187" s="13"/>
      <c r="L187" s="199"/>
      <c r="M187" s="204"/>
      <c r="N187" s="205"/>
      <c r="O187" s="205"/>
      <c r="P187" s="205"/>
      <c r="Q187" s="205"/>
      <c r="R187" s="205"/>
      <c r="S187" s="205"/>
      <c r="T187" s="20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0" t="s">
        <v>137</v>
      </c>
      <c r="AU187" s="200" t="s">
        <v>83</v>
      </c>
      <c r="AV187" s="13" t="s">
        <v>83</v>
      </c>
      <c r="AW187" s="13" t="s">
        <v>30</v>
      </c>
      <c r="AX187" s="13" t="s">
        <v>74</v>
      </c>
      <c r="AY187" s="200" t="s">
        <v>127</v>
      </c>
    </row>
    <row r="188" s="14" customFormat="1">
      <c r="A188" s="14"/>
      <c r="B188" s="207"/>
      <c r="C188" s="14"/>
      <c r="D188" s="194" t="s">
        <v>137</v>
      </c>
      <c r="E188" s="208" t="s">
        <v>1</v>
      </c>
      <c r="F188" s="209" t="s">
        <v>147</v>
      </c>
      <c r="G188" s="14"/>
      <c r="H188" s="210">
        <v>234.84999999999999</v>
      </c>
      <c r="I188" s="211"/>
      <c r="J188" s="14"/>
      <c r="K188" s="14"/>
      <c r="L188" s="207"/>
      <c r="M188" s="212"/>
      <c r="N188" s="213"/>
      <c r="O188" s="213"/>
      <c r="P188" s="213"/>
      <c r="Q188" s="213"/>
      <c r="R188" s="213"/>
      <c r="S188" s="213"/>
      <c r="T188" s="2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8" t="s">
        <v>137</v>
      </c>
      <c r="AU188" s="208" t="s">
        <v>83</v>
      </c>
      <c r="AV188" s="14" t="s">
        <v>133</v>
      </c>
      <c r="AW188" s="14" t="s">
        <v>30</v>
      </c>
      <c r="AX188" s="14" t="s">
        <v>81</v>
      </c>
      <c r="AY188" s="208" t="s">
        <v>127</v>
      </c>
    </row>
    <row r="189" s="2" customFormat="1" ht="33" customHeight="1">
      <c r="A189" s="37"/>
      <c r="B189" s="179"/>
      <c r="C189" s="180" t="s">
        <v>8</v>
      </c>
      <c r="D189" s="180" t="s">
        <v>129</v>
      </c>
      <c r="E189" s="181" t="s">
        <v>216</v>
      </c>
      <c r="F189" s="182" t="s">
        <v>217</v>
      </c>
      <c r="G189" s="183" t="s">
        <v>218</v>
      </c>
      <c r="H189" s="184">
        <v>18</v>
      </c>
      <c r="I189" s="185"/>
      <c r="J189" s="186">
        <f>ROUND(I189*H189,2)</f>
        <v>0</v>
      </c>
      <c r="K189" s="187"/>
      <c r="L189" s="38"/>
      <c r="M189" s="188" t="s">
        <v>1</v>
      </c>
      <c r="N189" s="189" t="s">
        <v>39</v>
      </c>
      <c r="O189" s="7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2" t="s">
        <v>133</v>
      </c>
      <c r="AT189" s="192" t="s">
        <v>129</v>
      </c>
      <c r="AU189" s="192" t="s">
        <v>83</v>
      </c>
      <c r="AY189" s="18" t="s">
        <v>127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8" t="s">
        <v>81</v>
      </c>
      <c r="BK189" s="193">
        <f>ROUND(I189*H189,2)</f>
        <v>0</v>
      </c>
      <c r="BL189" s="18" t="s">
        <v>133</v>
      </c>
      <c r="BM189" s="192" t="s">
        <v>219</v>
      </c>
    </row>
    <row r="190" s="2" customFormat="1">
      <c r="A190" s="37"/>
      <c r="B190" s="38"/>
      <c r="C190" s="37"/>
      <c r="D190" s="194" t="s">
        <v>135</v>
      </c>
      <c r="E190" s="37"/>
      <c r="F190" s="195" t="s">
        <v>220</v>
      </c>
      <c r="G190" s="37"/>
      <c r="H190" s="37"/>
      <c r="I190" s="196"/>
      <c r="J190" s="37"/>
      <c r="K190" s="37"/>
      <c r="L190" s="38"/>
      <c r="M190" s="197"/>
      <c r="N190" s="19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135</v>
      </c>
      <c r="AU190" s="18" t="s">
        <v>83</v>
      </c>
    </row>
    <row r="191" s="15" customFormat="1">
      <c r="A191" s="15"/>
      <c r="B191" s="215"/>
      <c r="C191" s="15"/>
      <c r="D191" s="194" t="s">
        <v>137</v>
      </c>
      <c r="E191" s="216" t="s">
        <v>1</v>
      </c>
      <c r="F191" s="217" t="s">
        <v>221</v>
      </c>
      <c r="G191" s="15"/>
      <c r="H191" s="216" t="s">
        <v>1</v>
      </c>
      <c r="I191" s="218"/>
      <c r="J191" s="15"/>
      <c r="K191" s="15"/>
      <c r="L191" s="215"/>
      <c r="M191" s="219"/>
      <c r="N191" s="220"/>
      <c r="O191" s="220"/>
      <c r="P191" s="220"/>
      <c r="Q191" s="220"/>
      <c r="R191" s="220"/>
      <c r="S191" s="220"/>
      <c r="T191" s="22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6" t="s">
        <v>137</v>
      </c>
      <c r="AU191" s="216" t="s">
        <v>83</v>
      </c>
      <c r="AV191" s="15" t="s">
        <v>81</v>
      </c>
      <c r="AW191" s="15" t="s">
        <v>30</v>
      </c>
      <c r="AX191" s="15" t="s">
        <v>74</v>
      </c>
      <c r="AY191" s="216" t="s">
        <v>127</v>
      </c>
    </row>
    <row r="192" s="13" customFormat="1">
      <c r="A192" s="13"/>
      <c r="B192" s="199"/>
      <c r="C192" s="13"/>
      <c r="D192" s="194" t="s">
        <v>137</v>
      </c>
      <c r="E192" s="200" t="s">
        <v>1</v>
      </c>
      <c r="F192" s="201" t="s">
        <v>222</v>
      </c>
      <c r="G192" s="13"/>
      <c r="H192" s="202">
        <v>5.5</v>
      </c>
      <c r="I192" s="203"/>
      <c r="J192" s="13"/>
      <c r="K192" s="13"/>
      <c r="L192" s="199"/>
      <c r="M192" s="204"/>
      <c r="N192" s="205"/>
      <c r="O192" s="205"/>
      <c r="P192" s="205"/>
      <c r="Q192" s="205"/>
      <c r="R192" s="205"/>
      <c r="S192" s="205"/>
      <c r="T192" s="20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137</v>
      </c>
      <c r="AU192" s="200" t="s">
        <v>83</v>
      </c>
      <c r="AV192" s="13" t="s">
        <v>83</v>
      </c>
      <c r="AW192" s="13" t="s">
        <v>30</v>
      </c>
      <c r="AX192" s="13" t="s">
        <v>74</v>
      </c>
      <c r="AY192" s="200" t="s">
        <v>127</v>
      </c>
    </row>
    <row r="193" s="13" customFormat="1">
      <c r="A193" s="13"/>
      <c r="B193" s="199"/>
      <c r="C193" s="13"/>
      <c r="D193" s="194" t="s">
        <v>137</v>
      </c>
      <c r="E193" s="200" t="s">
        <v>1</v>
      </c>
      <c r="F193" s="201" t="s">
        <v>223</v>
      </c>
      <c r="G193" s="13"/>
      <c r="H193" s="202">
        <v>12.5</v>
      </c>
      <c r="I193" s="203"/>
      <c r="J193" s="13"/>
      <c r="K193" s="13"/>
      <c r="L193" s="199"/>
      <c r="M193" s="204"/>
      <c r="N193" s="205"/>
      <c r="O193" s="205"/>
      <c r="P193" s="205"/>
      <c r="Q193" s="205"/>
      <c r="R193" s="205"/>
      <c r="S193" s="205"/>
      <c r="T193" s="20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0" t="s">
        <v>137</v>
      </c>
      <c r="AU193" s="200" t="s">
        <v>83</v>
      </c>
      <c r="AV193" s="13" t="s">
        <v>83</v>
      </c>
      <c r="AW193" s="13" t="s">
        <v>30</v>
      </c>
      <c r="AX193" s="13" t="s">
        <v>74</v>
      </c>
      <c r="AY193" s="200" t="s">
        <v>127</v>
      </c>
    </row>
    <row r="194" s="14" customFormat="1">
      <c r="A194" s="14"/>
      <c r="B194" s="207"/>
      <c r="C194" s="14"/>
      <c r="D194" s="194" t="s">
        <v>137</v>
      </c>
      <c r="E194" s="208" t="s">
        <v>1</v>
      </c>
      <c r="F194" s="209" t="s">
        <v>147</v>
      </c>
      <c r="G194" s="14"/>
      <c r="H194" s="210">
        <v>18</v>
      </c>
      <c r="I194" s="211"/>
      <c r="J194" s="14"/>
      <c r="K194" s="14"/>
      <c r="L194" s="207"/>
      <c r="M194" s="212"/>
      <c r="N194" s="213"/>
      <c r="O194" s="213"/>
      <c r="P194" s="213"/>
      <c r="Q194" s="213"/>
      <c r="R194" s="213"/>
      <c r="S194" s="213"/>
      <c r="T194" s="2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8" t="s">
        <v>137</v>
      </c>
      <c r="AU194" s="208" t="s">
        <v>83</v>
      </c>
      <c r="AV194" s="14" t="s">
        <v>133</v>
      </c>
      <c r="AW194" s="14" t="s">
        <v>30</v>
      </c>
      <c r="AX194" s="14" t="s">
        <v>81</v>
      </c>
      <c r="AY194" s="208" t="s">
        <v>127</v>
      </c>
    </row>
    <row r="195" s="2" customFormat="1" ht="33" customHeight="1">
      <c r="A195" s="37"/>
      <c r="B195" s="179"/>
      <c r="C195" s="180" t="s">
        <v>224</v>
      </c>
      <c r="D195" s="180" t="s">
        <v>129</v>
      </c>
      <c r="E195" s="181" t="s">
        <v>225</v>
      </c>
      <c r="F195" s="182" t="s">
        <v>226</v>
      </c>
      <c r="G195" s="183" t="s">
        <v>218</v>
      </c>
      <c r="H195" s="184">
        <v>18</v>
      </c>
      <c r="I195" s="185"/>
      <c r="J195" s="186">
        <f>ROUND(I195*H195,2)</f>
        <v>0</v>
      </c>
      <c r="K195" s="187"/>
      <c r="L195" s="38"/>
      <c r="M195" s="188" t="s">
        <v>1</v>
      </c>
      <c r="N195" s="189" t="s">
        <v>39</v>
      </c>
      <c r="O195" s="76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2" t="s">
        <v>133</v>
      </c>
      <c r="AT195" s="192" t="s">
        <v>129</v>
      </c>
      <c r="AU195" s="192" t="s">
        <v>83</v>
      </c>
      <c r="AY195" s="18" t="s">
        <v>127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8" t="s">
        <v>81</v>
      </c>
      <c r="BK195" s="193">
        <f>ROUND(I195*H195,2)</f>
        <v>0</v>
      </c>
      <c r="BL195" s="18" t="s">
        <v>133</v>
      </c>
      <c r="BM195" s="192" t="s">
        <v>227</v>
      </c>
    </row>
    <row r="196" s="2" customFormat="1">
      <c r="A196" s="37"/>
      <c r="B196" s="38"/>
      <c r="C196" s="37"/>
      <c r="D196" s="194" t="s">
        <v>135</v>
      </c>
      <c r="E196" s="37"/>
      <c r="F196" s="195" t="s">
        <v>228</v>
      </c>
      <c r="G196" s="37"/>
      <c r="H196" s="37"/>
      <c r="I196" s="196"/>
      <c r="J196" s="37"/>
      <c r="K196" s="37"/>
      <c r="L196" s="38"/>
      <c r="M196" s="197"/>
      <c r="N196" s="19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135</v>
      </c>
      <c r="AU196" s="18" t="s">
        <v>83</v>
      </c>
    </row>
    <row r="197" s="15" customFormat="1">
      <c r="A197" s="15"/>
      <c r="B197" s="215"/>
      <c r="C197" s="15"/>
      <c r="D197" s="194" t="s">
        <v>137</v>
      </c>
      <c r="E197" s="216" t="s">
        <v>1</v>
      </c>
      <c r="F197" s="217" t="s">
        <v>229</v>
      </c>
      <c r="G197" s="15"/>
      <c r="H197" s="216" t="s">
        <v>1</v>
      </c>
      <c r="I197" s="218"/>
      <c r="J197" s="15"/>
      <c r="K197" s="15"/>
      <c r="L197" s="215"/>
      <c r="M197" s="219"/>
      <c r="N197" s="220"/>
      <c r="O197" s="220"/>
      <c r="P197" s="220"/>
      <c r="Q197" s="220"/>
      <c r="R197" s="220"/>
      <c r="S197" s="220"/>
      <c r="T197" s="22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16" t="s">
        <v>137</v>
      </c>
      <c r="AU197" s="216" t="s">
        <v>83</v>
      </c>
      <c r="AV197" s="15" t="s">
        <v>81</v>
      </c>
      <c r="AW197" s="15" t="s">
        <v>30</v>
      </c>
      <c r="AX197" s="15" t="s">
        <v>74</v>
      </c>
      <c r="AY197" s="216" t="s">
        <v>127</v>
      </c>
    </row>
    <row r="198" s="13" customFormat="1">
      <c r="A198" s="13"/>
      <c r="B198" s="199"/>
      <c r="C198" s="13"/>
      <c r="D198" s="194" t="s">
        <v>137</v>
      </c>
      <c r="E198" s="200" t="s">
        <v>1</v>
      </c>
      <c r="F198" s="201" t="s">
        <v>222</v>
      </c>
      <c r="G198" s="13"/>
      <c r="H198" s="202">
        <v>5.5</v>
      </c>
      <c r="I198" s="203"/>
      <c r="J198" s="13"/>
      <c r="K198" s="13"/>
      <c r="L198" s="199"/>
      <c r="M198" s="204"/>
      <c r="N198" s="205"/>
      <c r="O198" s="205"/>
      <c r="P198" s="205"/>
      <c r="Q198" s="205"/>
      <c r="R198" s="205"/>
      <c r="S198" s="205"/>
      <c r="T198" s="20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0" t="s">
        <v>137</v>
      </c>
      <c r="AU198" s="200" t="s">
        <v>83</v>
      </c>
      <c r="AV198" s="13" t="s">
        <v>83</v>
      </c>
      <c r="AW198" s="13" t="s">
        <v>30</v>
      </c>
      <c r="AX198" s="13" t="s">
        <v>74</v>
      </c>
      <c r="AY198" s="200" t="s">
        <v>127</v>
      </c>
    </row>
    <row r="199" s="13" customFormat="1">
      <c r="A199" s="13"/>
      <c r="B199" s="199"/>
      <c r="C199" s="13"/>
      <c r="D199" s="194" t="s">
        <v>137</v>
      </c>
      <c r="E199" s="200" t="s">
        <v>1</v>
      </c>
      <c r="F199" s="201" t="s">
        <v>223</v>
      </c>
      <c r="G199" s="13"/>
      <c r="H199" s="202">
        <v>12.5</v>
      </c>
      <c r="I199" s="203"/>
      <c r="J199" s="13"/>
      <c r="K199" s="13"/>
      <c r="L199" s="199"/>
      <c r="M199" s="204"/>
      <c r="N199" s="205"/>
      <c r="O199" s="205"/>
      <c r="P199" s="205"/>
      <c r="Q199" s="205"/>
      <c r="R199" s="205"/>
      <c r="S199" s="205"/>
      <c r="T199" s="20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0" t="s">
        <v>137</v>
      </c>
      <c r="AU199" s="200" t="s">
        <v>83</v>
      </c>
      <c r="AV199" s="13" t="s">
        <v>83</v>
      </c>
      <c r="AW199" s="13" t="s">
        <v>30</v>
      </c>
      <c r="AX199" s="13" t="s">
        <v>74</v>
      </c>
      <c r="AY199" s="200" t="s">
        <v>127</v>
      </c>
    </row>
    <row r="200" s="14" customFormat="1">
      <c r="A200" s="14"/>
      <c r="B200" s="207"/>
      <c r="C200" s="14"/>
      <c r="D200" s="194" t="s">
        <v>137</v>
      </c>
      <c r="E200" s="208" t="s">
        <v>1</v>
      </c>
      <c r="F200" s="209" t="s">
        <v>147</v>
      </c>
      <c r="G200" s="14"/>
      <c r="H200" s="210">
        <v>18</v>
      </c>
      <c r="I200" s="211"/>
      <c r="J200" s="14"/>
      <c r="K200" s="14"/>
      <c r="L200" s="207"/>
      <c r="M200" s="212"/>
      <c r="N200" s="213"/>
      <c r="O200" s="213"/>
      <c r="P200" s="213"/>
      <c r="Q200" s="213"/>
      <c r="R200" s="213"/>
      <c r="S200" s="213"/>
      <c r="T200" s="2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8" t="s">
        <v>137</v>
      </c>
      <c r="AU200" s="208" t="s">
        <v>83</v>
      </c>
      <c r="AV200" s="14" t="s">
        <v>133</v>
      </c>
      <c r="AW200" s="14" t="s">
        <v>30</v>
      </c>
      <c r="AX200" s="14" t="s">
        <v>81</v>
      </c>
      <c r="AY200" s="208" t="s">
        <v>127</v>
      </c>
    </row>
    <row r="201" s="2" customFormat="1" ht="33" customHeight="1">
      <c r="A201" s="37"/>
      <c r="B201" s="179"/>
      <c r="C201" s="180" t="s">
        <v>230</v>
      </c>
      <c r="D201" s="180" t="s">
        <v>129</v>
      </c>
      <c r="E201" s="181" t="s">
        <v>231</v>
      </c>
      <c r="F201" s="182" t="s">
        <v>232</v>
      </c>
      <c r="G201" s="183" t="s">
        <v>218</v>
      </c>
      <c r="H201" s="184">
        <v>646.25</v>
      </c>
      <c r="I201" s="185"/>
      <c r="J201" s="186">
        <f>ROUND(I201*H201,2)</f>
        <v>0</v>
      </c>
      <c r="K201" s="187"/>
      <c r="L201" s="38"/>
      <c r="M201" s="188" t="s">
        <v>1</v>
      </c>
      <c r="N201" s="189" t="s">
        <v>39</v>
      </c>
      <c r="O201" s="76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2" t="s">
        <v>133</v>
      </c>
      <c r="AT201" s="192" t="s">
        <v>129</v>
      </c>
      <c r="AU201" s="192" t="s">
        <v>83</v>
      </c>
      <c r="AY201" s="18" t="s">
        <v>127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8" t="s">
        <v>81</v>
      </c>
      <c r="BK201" s="193">
        <f>ROUND(I201*H201,2)</f>
        <v>0</v>
      </c>
      <c r="BL201" s="18" t="s">
        <v>133</v>
      </c>
      <c r="BM201" s="192" t="s">
        <v>233</v>
      </c>
    </row>
    <row r="202" s="2" customFormat="1">
      <c r="A202" s="37"/>
      <c r="B202" s="38"/>
      <c r="C202" s="37"/>
      <c r="D202" s="194" t="s">
        <v>135</v>
      </c>
      <c r="E202" s="37"/>
      <c r="F202" s="195" t="s">
        <v>234</v>
      </c>
      <c r="G202" s="37"/>
      <c r="H202" s="37"/>
      <c r="I202" s="196"/>
      <c r="J202" s="37"/>
      <c r="K202" s="37"/>
      <c r="L202" s="38"/>
      <c r="M202" s="197"/>
      <c r="N202" s="19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135</v>
      </c>
      <c r="AU202" s="18" t="s">
        <v>83</v>
      </c>
    </row>
    <row r="203" s="15" customFormat="1">
      <c r="A203" s="15"/>
      <c r="B203" s="215"/>
      <c r="C203" s="15"/>
      <c r="D203" s="194" t="s">
        <v>137</v>
      </c>
      <c r="E203" s="216" t="s">
        <v>1</v>
      </c>
      <c r="F203" s="217" t="s">
        <v>235</v>
      </c>
      <c r="G203" s="15"/>
      <c r="H203" s="216" t="s">
        <v>1</v>
      </c>
      <c r="I203" s="218"/>
      <c r="J203" s="15"/>
      <c r="K203" s="15"/>
      <c r="L203" s="215"/>
      <c r="M203" s="219"/>
      <c r="N203" s="220"/>
      <c r="O203" s="220"/>
      <c r="P203" s="220"/>
      <c r="Q203" s="220"/>
      <c r="R203" s="220"/>
      <c r="S203" s="220"/>
      <c r="T203" s="22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6" t="s">
        <v>137</v>
      </c>
      <c r="AU203" s="216" t="s">
        <v>83</v>
      </c>
      <c r="AV203" s="15" t="s">
        <v>81</v>
      </c>
      <c r="AW203" s="15" t="s">
        <v>30</v>
      </c>
      <c r="AX203" s="15" t="s">
        <v>74</v>
      </c>
      <c r="AY203" s="216" t="s">
        <v>127</v>
      </c>
    </row>
    <row r="204" s="13" customFormat="1">
      <c r="A204" s="13"/>
      <c r="B204" s="199"/>
      <c r="C204" s="13"/>
      <c r="D204" s="194" t="s">
        <v>137</v>
      </c>
      <c r="E204" s="200" t="s">
        <v>1</v>
      </c>
      <c r="F204" s="201" t="s">
        <v>236</v>
      </c>
      <c r="G204" s="13"/>
      <c r="H204" s="202">
        <v>541.52999999999997</v>
      </c>
      <c r="I204" s="203"/>
      <c r="J204" s="13"/>
      <c r="K204" s="13"/>
      <c r="L204" s="199"/>
      <c r="M204" s="204"/>
      <c r="N204" s="205"/>
      <c r="O204" s="205"/>
      <c r="P204" s="205"/>
      <c r="Q204" s="205"/>
      <c r="R204" s="205"/>
      <c r="S204" s="205"/>
      <c r="T204" s="20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0" t="s">
        <v>137</v>
      </c>
      <c r="AU204" s="200" t="s">
        <v>83</v>
      </c>
      <c r="AV204" s="13" t="s">
        <v>83</v>
      </c>
      <c r="AW204" s="13" t="s">
        <v>30</v>
      </c>
      <c r="AX204" s="13" t="s">
        <v>74</v>
      </c>
      <c r="AY204" s="200" t="s">
        <v>127</v>
      </c>
    </row>
    <row r="205" s="13" customFormat="1">
      <c r="A205" s="13"/>
      <c r="B205" s="199"/>
      <c r="C205" s="13"/>
      <c r="D205" s="194" t="s">
        <v>137</v>
      </c>
      <c r="E205" s="200" t="s">
        <v>1</v>
      </c>
      <c r="F205" s="201" t="s">
        <v>237</v>
      </c>
      <c r="G205" s="13"/>
      <c r="H205" s="202">
        <v>104.72</v>
      </c>
      <c r="I205" s="203"/>
      <c r="J205" s="13"/>
      <c r="K205" s="13"/>
      <c r="L205" s="199"/>
      <c r="M205" s="204"/>
      <c r="N205" s="205"/>
      <c r="O205" s="205"/>
      <c r="P205" s="205"/>
      <c r="Q205" s="205"/>
      <c r="R205" s="205"/>
      <c r="S205" s="205"/>
      <c r="T205" s="20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0" t="s">
        <v>137</v>
      </c>
      <c r="AU205" s="200" t="s">
        <v>83</v>
      </c>
      <c r="AV205" s="13" t="s">
        <v>83</v>
      </c>
      <c r="AW205" s="13" t="s">
        <v>30</v>
      </c>
      <c r="AX205" s="13" t="s">
        <v>74</v>
      </c>
      <c r="AY205" s="200" t="s">
        <v>127</v>
      </c>
    </row>
    <row r="206" s="14" customFormat="1">
      <c r="A206" s="14"/>
      <c r="B206" s="207"/>
      <c r="C206" s="14"/>
      <c r="D206" s="194" t="s">
        <v>137</v>
      </c>
      <c r="E206" s="208" t="s">
        <v>1</v>
      </c>
      <c r="F206" s="209" t="s">
        <v>147</v>
      </c>
      <c r="G206" s="14"/>
      <c r="H206" s="210">
        <v>646.25</v>
      </c>
      <c r="I206" s="211"/>
      <c r="J206" s="14"/>
      <c r="K206" s="14"/>
      <c r="L206" s="207"/>
      <c r="M206" s="212"/>
      <c r="N206" s="213"/>
      <c r="O206" s="213"/>
      <c r="P206" s="213"/>
      <c r="Q206" s="213"/>
      <c r="R206" s="213"/>
      <c r="S206" s="213"/>
      <c r="T206" s="2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8" t="s">
        <v>137</v>
      </c>
      <c r="AU206" s="208" t="s">
        <v>83</v>
      </c>
      <c r="AV206" s="14" t="s">
        <v>133</v>
      </c>
      <c r="AW206" s="14" t="s">
        <v>30</v>
      </c>
      <c r="AX206" s="14" t="s">
        <v>81</v>
      </c>
      <c r="AY206" s="208" t="s">
        <v>127</v>
      </c>
    </row>
    <row r="207" s="2" customFormat="1" ht="33" customHeight="1">
      <c r="A207" s="37"/>
      <c r="B207" s="179"/>
      <c r="C207" s="180" t="s">
        <v>238</v>
      </c>
      <c r="D207" s="180" t="s">
        <v>129</v>
      </c>
      <c r="E207" s="181" t="s">
        <v>239</v>
      </c>
      <c r="F207" s="182" t="s">
        <v>240</v>
      </c>
      <c r="G207" s="183" t="s">
        <v>218</v>
      </c>
      <c r="H207" s="184">
        <v>646.25</v>
      </c>
      <c r="I207" s="185"/>
      <c r="J207" s="186">
        <f>ROUND(I207*H207,2)</f>
        <v>0</v>
      </c>
      <c r="K207" s="187"/>
      <c r="L207" s="38"/>
      <c r="M207" s="188" t="s">
        <v>1</v>
      </c>
      <c r="N207" s="189" t="s">
        <v>39</v>
      </c>
      <c r="O207" s="76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2" t="s">
        <v>133</v>
      </c>
      <c r="AT207" s="192" t="s">
        <v>129</v>
      </c>
      <c r="AU207" s="192" t="s">
        <v>83</v>
      </c>
      <c r="AY207" s="18" t="s">
        <v>127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8" t="s">
        <v>81</v>
      </c>
      <c r="BK207" s="193">
        <f>ROUND(I207*H207,2)</f>
        <v>0</v>
      </c>
      <c r="BL207" s="18" t="s">
        <v>133</v>
      </c>
      <c r="BM207" s="192" t="s">
        <v>241</v>
      </c>
    </row>
    <row r="208" s="2" customFormat="1">
      <c r="A208" s="37"/>
      <c r="B208" s="38"/>
      <c r="C208" s="37"/>
      <c r="D208" s="194" t="s">
        <v>135</v>
      </c>
      <c r="E208" s="37"/>
      <c r="F208" s="195" t="s">
        <v>242</v>
      </c>
      <c r="G208" s="37"/>
      <c r="H208" s="37"/>
      <c r="I208" s="196"/>
      <c r="J208" s="37"/>
      <c r="K208" s="37"/>
      <c r="L208" s="38"/>
      <c r="M208" s="197"/>
      <c r="N208" s="19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135</v>
      </c>
      <c r="AU208" s="18" t="s">
        <v>83</v>
      </c>
    </row>
    <row r="209" s="15" customFormat="1">
      <c r="A209" s="15"/>
      <c r="B209" s="215"/>
      <c r="C209" s="15"/>
      <c r="D209" s="194" t="s">
        <v>137</v>
      </c>
      <c r="E209" s="216" t="s">
        <v>1</v>
      </c>
      <c r="F209" s="217" t="s">
        <v>243</v>
      </c>
      <c r="G209" s="15"/>
      <c r="H209" s="216" t="s">
        <v>1</v>
      </c>
      <c r="I209" s="218"/>
      <c r="J209" s="15"/>
      <c r="K209" s="15"/>
      <c r="L209" s="215"/>
      <c r="M209" s="219"/>
      <c r="N209" s="220"/>
      <c r="O209" s="220"/>
      <c r="P209" s="220"/>
      <c r="Q209" s="220"/>
      <c r="R209" s="220"/>
      <c r="S209" s="220"/>
      <c r="T209" s="22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6" t="s">
        <v>137</v>
      </c>
      <c r="AU209" s="216" t="s">
        <v>83</v>
      </c>
      <c r="AV209" s="15" t="s">
        <v>81</v>
      </c>
      <c r="AW209" s="15" t="s">
        <v>30</v>
      </c>
      <c r="AX209" s="15" t="s">
        <v>74</v>
      </c>
      <c r="AY209" s="216" t="s">
        <v>127</v>
      </c>
    </row>
    <row r="210" s="13" customFormat="1">
      <c r="A210" s="13"/>
      <c r="B210" s="199"/>
      <c r="C210" s="13"/>
      <c r="D210" s="194" t="s">
        <v>137</v>
      </c>
      <c r="E210" s="200" t="s">
        <v>1</v>
      </c>
      <c r="F210" s="201" t="s">
        <v>236</v>
      </c>
      <c r="G210" s="13"/>
      <c r="H210" s="202">
        <v>541.52999999999997</v>
      </c>
      <c r="I210" s="203"/>
      <c r="J210" s="13"/>
      <c r="K210" s="13"/>
      <c r="L210" s="199"/>
      <c r="M210" s="204"/>
      <c r="N210" s="205"/>
      <c r="O210" s="205"/>
      <c r="P210" s="205"/>
      <c r="Q210" s="205"/>
      <c r="R210" s="205"/>
      <c r="S210" s="205"/>
      <c r="T210" s="20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0" t="s">
        <v>137</v>
      </c>
      <c r="AU210" s="200" t="s">
        <v>83</v>
      </c>
      <c r="AV210" s="13" t="s">
        <v>83</v>
      </c>
      <c r="AW210" s="13" t="s">
        <v>30</v>
      </c>
      <c r="AX210" s="13" t="s">
        <v>74</v>
      </c>
      <c r="AY210" s="200" t="s">
        <v>127</v>
      </c>
    </row>
    <row r="211" s="13" customFormat="1">
      <c r="A211" s="13"/>
      <c r="B211" s="199"/>
      <c r="C211" s="13"/>
      <c r="D211" s="194" t="s">
        <v>137</v>
      </c>
      <c r="E211" s="200" t="s">
        <v>1</v>
      </c>
      <c r="F211" s="201" t="s">
        <v>237</v>
      </c>
      <c r="G211" s="13"/>
      <c r="H211" s="202">
        <v>104.72</v>
      </c>
      <c r="I211" s="203"/>
      <c r="J211" s="13"/>
      <c r="K211" s="13"/>
      <c r="L211" s="199"/>
      <c r="M211" s="204"/>
      <c r="N211" s="205"/>
      <c r="O211" s="205"/>
      <c r="P211" s="205"/>
      <c r="Q211" s="205"/>
      <c r="R211" s="205"/>
      <c r="S211" s="205"/>
      <c r="T211" s="20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0" t="s">
        <v>137</v>
      </c>
      <c r="AU211" s="200" t="s">
        <v>83</v>
      </c>
      <c r="AV211" s="13" t="s">
        <v>83</v>
      </c>
      <c r="AW211" s="13" t="s">
        <v>30</v>
      </c>
      <c r="AX211" s="13" t="s">
        <v>74</v>
      </c>
      <c r="AY211" s="200" t="s">
        <v>127</v>
      </c>
    </row>
    <row r="212" s="14" customFormat="1">
      <c r="A212" s="14"/>
      <c r="B212" s="207"/>
      <c r="C212" s="14"/>
      <c r="D212" s="194" t="s">
        <v>137</v>
      </c>
      <c r="E212" s="208" t="s">
        <v>1</v>
      </c>
      <c r="F212" s="209" t="s">
        <v>147</v>
      </c>
      <c r="G212" s="14"/>
      <c r="H212" s="210">
        <v>646.25</v>
      </c>
      <c r="I212" s="211"/>
      <c r="J212" s="14"/>
      <c r="K212" s="14"/>
      <c r="L212" s="207"/>
      <c r="M212" s="212"/>
      <c r="N212" s="213"/>
      <c r="O212" s="213"/>
      <c r="P212" s="213"/>
      <c r="Q212" s="213"/>
      <c r="R212" s="213"/>
      <c r="S212" s="213"/>
      <c r="T212" s="2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8" t="s">
        <v>137</v>
      </c>
      <c r="AU212" s="208" t="s">
        <v>83</v>
      </c>
      <c r="AV212" s="14" t="s">
        <v>133</v>
      </c>
      <c r="AW212" s="14" t="s">
        <v>30</v>
      </c>
      <c r="AX212" s="14" t="s">
        <v>81</v>
      </c>
      <c r="AY212" s="208" t="s">
        <v>127</v>
      </c>
    </row>
    <row r="213" s="2" customFormat="1" ht="44.25" customHeight="1">
      <c r="A213" s="37"/>
      <c r="B213" s="179"/>
      <c r="C213" s="180" t="s">
        <v>244</v>
      </c>
      <c r="D213" s="180" t="s">
        <v>129</v>
      </c>
      <c r="E213" s="181" t="s">
        <v>245</v>
      </c>
      <c r="F213" s="182" t="s">
        <v>246</v>
      </c>
      <c r="G213" s="183" t="s">
        <v>203</v>
      </c>
      <c r="H213" s="184">
        <v>7</v>
      </c>
      <c r="I213" s="185"/>
      <c r="J213" s="186">
        <f>ROUND(I213*H213,2)</f>
        <v>0</v>
      </c>
      <c r="K213" s="187"/>
      <c r="L213" s="38"/>
      <c r="M213" s="188" t="s">
        <v>1</v>
      </c>
      <c r="N213" s="189" t="s">
        <v>39</v>
      </c>
      <c r="O213" s="76"/>
      <c r="P213" s="190">
        <f>O213*H213</f>
        <v>0</v>
      </c>
      <c r="Q213" s="190">
        <v>0.010999999999999999</v>
      </c>
      <c r="R213" s="190">
        <f>Q213*H213</f>
        <v>0.076999999999999999</v>
      </c>
      <c r="S213" s="190">
        <v>0</v>
      </c>
      <c r="T213" s="19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2" t="s">
        <v>133</v>
      </c>
      <c r="AT213" s="192" t="s">
        <v>129</v>
      </c>
      <c r="AU213" s="192" t="s">
        <v>83</v>
      </c>
      <c r="AY213" s="18" t="s">
        <v>127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8" t="s">
        <v>81</v>
      </c>
      <c r="BK213" s="193">
        <f>ROUND(I213*H213,2)</f>
        <v>0</v>
      </c>
      <c r="BL213" s="18" t="s">
        <v>133</v>
      </c>
      <c r="BM213" s="192" t="s">
        <v>247</v>
      </c>
    </row>
    <row r="214" s="2" customFormat="1">
      <c r="A214" s="37"/>
      <c r="B214" s="38"/>
      <c r="C214" s="37"/>
      <c r="D214" s="194" t="s">
        <v>135</v>
      </c>
      <c r="E214" s="37"/>
      <c r="F214" s="195" t="s">
        <v>248</v>
      </c>
      <c r="G214" s="37"/>
      <c r="H214" s="37"/>
      <c r="I214" s="196"/>
      <c r="J214" s="37"/>
      <c r="K214" s="37"/>
      <c r="L214" s="38"/>
      <c r="M214" s="197"/>
      <c r="N214" s="19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135</v>
      </c>
      <c r="AU214" s="18" t="s">
        <v>83</v>
      </c>
    </row>
    <row r="215" s="2" customFormat="1" ht="21.75" customHeight="1">
      <c r="A215" s="37"/>
      <c r="B215" s="179"/>
      <c r="C215" s="223" t="s">
        <v>249</v>
      </c>
      <c r="D215" s="223" t="s">
        <v>250</v>
      </c>
      <c r="E215" s="224" t="s">
        <v>251</v>
      </c>
      <c r="F215" s="225" t="s">
        <v>252</v>
      </c>
      <c r="G215" s="226" t="s">
        <v>203</v>
      </c>
      <c r="H215" s="227">
        <v>7</v>
      </c>
      <c r="I215" s="228"/>
      <c r="J215" s="229">
        <f>ROUND(I215*H215,2)</f>
        <v>0</v>
      </c>
      <c r="K215" s="230"/>
      <c r="L215" s="231"/>
      <c r="M215" s="232" t="s">
        <v>1</v>
      </c>
      <c r="N215" s="233" t="s">
        <v>39</v>
      </c>
      <c r="O215" s="76"/>
      <c r="P215" s="190">
        <f>O215*H215</f>
        <v>0</v>
      </c>
      <c r="Q215" s="190">
        <v>0.017590000000000001</v>
      </c>
      <c r="R215" s="190">
        <f>Q215*H215</f>
        <v>0.12313000000000002</v>
      </c>
      <c r="S215" s="190">
        <v>0</v>
      </c>
      <c r="T215" s="19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2" t="s">
        <v>187</v>
      </c>
      <c r="AT215" s="192" t="s">
        <v>250</v>
      </c>
      <c r="AU215" s="192" t="s">
        <v>83</v>
      </c>
      <c r="AY215" s="18" t="s">
        <v>127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8" t="s">
        <v>81</v>
      </c>
      <c r="BK215" s="193">
        <f>ROUND(I215*H215,2)</f>
        <v>0</v>
      </c>
      <c r="BL215" s="18" t="s">
        <v>133</v>
      </c>
      <c r="BM215" s="192" t="s">
        <v>253</v>
      </c>
    </row>
    <row r="216" s="2" customFormat="1">
      <c r="A216" s="37"/>
      <c r="B216" s="38"/>
      <c r="C216" s="37"/>
      <c r="D216" s="194" t="s">
        <v>135</v>
      </c>
      <c r="E216" s="37"/>
      <c r="F216" s="195" t="s">
        <v>252</v>
      </c>
      <c r="G216" s="37"/>
      <c r="H216" s="37"/>
      <c r="I216" s="196"/>
      <c r="J216" s="37"/>
      <c r="K216" s="37"/>
      <c r="L216" s="38"/>
      <c r="M216" s="197"/>
      <c r="N216" s="19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135</v>
      </c>
      <c r="AU216" s="18" t="s">
        <v>83</v>
      </c>
    </row>
    <row r="217" s="2" customFormat="1" ht="21.75" customHeight="1">
      <c r="A217" s="37"/>
      <c r="B217" s="179"/>
      <c r="C217" s="180" t="s">
        <v>254</v>
      </c>
      <c r="D217" s="180" t="s">
        <v>129</v>
      </c>
      <c r="E217" s="181" t="s">
        <v>255</v>
      </c>
      <c r="F217" s="182" t="s">
        <v>256</v>
      </c>
      <c r="G217" s="183" t="s">
        <v>132</v>
      </c>
      <c r="H217" s="184">
        <v>2324.8000000000002</v>
      </c>
      <c r="I217" s="185"/>
      <c r="J217" s="186">
        <f>ROUND(I217*H217,2)</f>
        <v>0</v>
      </c>
      <c r="K217" s="187"/>
      <c r="L217" s="38"/>
      <c r="M217" s="188" t="s">
        <v>1</v>
      </c>
      <c r="N217" s="189" t="s">
        <v>39</v>
      </c>
      <c r="O217" s="76"/>
      <c r="P217" s="190">
        <f>O217*H217</f>
        <v>0</v>
      </c>
      <c r="Q217" s="190">
        <v>0.00058</v>
      </c>
      <c r="R217" s="190">
        <f>Q217*H217</f>
        <v>1.348384</v>
      </c>
      <c r="S217" s="190">
        <v>0</v>
      </c>
      <c r="T217" s="19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2" t="s">
        <v>133</v>
      </c>
      <c r="AT217" s="192" t="s">
        <v>129</v>
      </c>
      <c r="AU217" s="192" t="s">
        <v>83</v>
      </c>
      <c r="AY217" s="18" t="s">
        <v>127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8" t="s">
        <v>81</v>
      </c>
      <c r="BK217" s="193">
        <f>ROUND(I217*H217,2)</f>
        <v>0</v>
      </c>
      <c r="BL217" s="18" t="s">
        <v>133</v>
      </c>
      <c r="BM217" s="192" t="s">
        <v>257</v>
      </c>
    </row>
    <row r="218" s="2" customFormat="1">
      <c r="A218" s="37"/>
      <c r="B218" s="38"/>
      <c r="C218" s="37"/>
      <c r="D218" s="194" t="s">
        <v>135</v>
      </c>
      <c r="E218" s="37"/>
      <c r="F218" s="195" t="s">
        <v>258</v>
      </c>
      <c r="G218" s="37"/>
      <c r="H218" s="37"/>
      <c r="I218" s="196"/>
      <c r="J218" s="37"/>
      <c r="K218" s="37"/>
      <c r="L218" s="38"/>
      <c r="M218" s="197"/>
      <c r="N218" s="19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135</v>
      </c>
      <c r="AU218" s="18" t="s">
        <v>83</v>
      </c>
    </row>
    <row r="219" s="13" customFormat="1">
      <c r="A219" s="13"/>
      <c r="B219" s="199"/>
      <c r="C219" s="13"/>
      <c r="D219" s="194" t="s">
        <v>137</v>
      </c>
      <c r="E219" s="200" t="s">
        <v>1</v>
      </c>
      <c r="F219" s="201" t="s">
        <v>259</v>
      </c>
      <c r="G219" s="13"/>
      <c r="H219" s="202">
        <v>1944</v>
      </c>
      <c r="I219" s="203"/>
      <c r="J219" s="13"/>
      <c r="K219" s="13"/>
      <c r="L219" s="199"/>
      <c r="M219" s="204"/>
      <c r="N219" s="205"/>
      <c r="O219" s="205"/>
      <c r="P219" s="205"/>
      <c r="Q219" s="205"/>
      <c r="R219" s="205"/>
      <c r="S219" s="205"/>
      <c r="T219" s="20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0" t="s">
        <v>137</v>
      </c>
      <c r="AU219" s="200" t="s">
        <v>83</v>
      </c>
      <c r="AV219" s="13" t="s">
        <v>83</v>
      </c>
      <c r="AW219" s="13" t="s">
        <v>30</v>
      </c>
      <c r="AX219" s="13" t="s">
        <v>74</v>
      </c>
      <c r="AY219" s="200" t="s">
        <v>127</v>
      </c>
    </row>
    <row r="220" s="13" customFormat="1">
      <c r="A220" s="13"/>
      <c r="B220" s="199"/>
      <c r="C220" s="13"/>
      <c r="D220" s="194" t="s">
        <v>137</v>
      </c>
      <c r="E220" s="200" t="s">
        <v>1</v>
      </c>
      <c r="F220" s="201" t="s">
        <v>260</v>
      </c>
      <c r="G220" s="13"/>
      <c r="H220" s="202">
        <v>380.80000000000001</v>
      </c>
      <c r="I220" s="203"/>
      <c r="J220" s="13"/>
      <c r="K220" s="13"/>
      <c r="L220" s="199"/>
      <c r="M220" s="204"/>
      <c r="N220" s="205"/>
      <c r="O220" s="205"/>
      <c r="P220" s="205"/>
      <c r="Q220" s="205"/>
      <c r="R220" s="205"/>
      <c r="S220" s="205"/>
      <c r="T220" s="20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0" t="s">
        <v>137</v>
      </c>
      <c r="AU220" s="200" t="s">
        <v>83</v>
      </c>
      <c r="AV220" s="13" t="s">
        <v>83</v>
      </c>
      <c r="AW220" s="13" t="s">
        <v>30</v>
      </c>
      <c r="AX220" s="13" t="s">
        <v>74</v>
      </c>
      <c r="AY220" s="200" t="s">
        <v>127</v>
      </c>
    </row>
    <row r="221" s="14" customFormat="1">
      <c r="A221" s="14"/>
      <c r="B221" s="207"/>
      <c r="C221" s="14"/>
      <c r="D221" s="194" t="s">
        <v>137</v>
      </c>
      <c r="E221" s="208" t="s">
        <v>1</v>
      </c>
      <c r="F221" s="209" t="s">
        <v>147</v>
      </c>
      <c r="G221" s="14"/>
      <c r="H221" s="210">
        <v>2324.8000000000002</v>
      </c>
      <c r="I221" s="211"/>
      <c r="J221" s="14"/>
      <c r="K221" s="14"/>
      <c r="L221" s="207"/>
      <c r="M221" s="212"/>
      <c r="N221" s="213"/>
      <c r="O221" s="213"/>
      <c r="P221" s="213"/>
      <c r="Q221" s="213"/>
      <c r="R221" s="213"/>
      <c r="S221" s="213"/>
      <c r="T221" s="2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8" t="s">
        <v>137</v>
      </c>
      <c r="AU221" s="208" t="s">
        <v>83</v>
      </c>
      <c r="AV221" s="14" t="s">
        <v>133</v>
      </c>
      <c r="AW221" s="14" t="s">
        <v>30</v>
      </c>
      <c r="AX221" s="14" t="s">
        <v>81</v>
      </c>
      <c r="AY221" s="208" t="s">
        <v>127</v>
      </c>
    </row>
    <row r="222" s="2" customFormat="1" ht="21.75" customHeight="1">
      <c r="A222" s="37"/>
      <c r="B222" s="179"/>
      <c r="C222" s="180" t="s">
        <v>261</v>
      </c>
      <c r="D222" s="180" t="s">
        <v>129</v>
      </c>
      <c r="E222" s="181" t="s">
        <v>262</v>
      </c>
      <c r="F222" s="182" t="s">
        <v>263</v>
      </c>
      <c r="G222" s="183" t="s">
        <v>132</v>
      </c>
      <c r="H222" s="184">
        <v>50</v>
      </c>
      <c r="I222" s="185"/>
      <c r="J222" s="186">
        <f>ROUND(I222*H222,2)</f>
        <v>0</v>
      </c>
      <c r="K222" s="187"/>
      <c r="L222" s="38"/>
      <c r="M222" s="188" t="s">
        <v>1</v>
      </c>
      <c r="N222" s="189" t="s">
        <v>39</v>
      </c>
      <c r="O222" s="76"/>
      <c r="P222" s="190">
        <f>O222*H222</f>
        <v>0</v>
      </c>
      <c r="Q222" s="190">
        <v>0.00059000000000000003</v>
      </c>
      <c r="R222" s="190">
        <f>Q222*H222</f>
        <v>0.029500000000000002</v>
      </c>
      <c r="S222" s="190">
        <v>0</v>
      </c>
      <c r="T222" s="19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2" t="s">
        <v>133</v>
      </c>
      <c r="AT222" s="192" t="s">
        <v>129</v>
      </c>
      <c r="AU222" s="192" t="s">
        <v>83</v>
      </c>
      <c r="AY222" s="18" t="s">
        <v>127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8" t="s">
        <v>81</v>
      </c>
      <c r="BK222" s="193">
        <f>ROUND(I222*H222,2)</f>
        <v>0</v>
      </c>
      <c r="BL222" s="18" t="s">
        <v>133</v>
      </c>
      <c r="BM222" s="192" t="s">
        <v>264</v>
      </c>
    </row>
    <row r="223" s="2" customFormat="1">
      <c r="A223" s="37"/>
      <c r="B223" s="38"/>
      <c r="C223" s="37"/>
      <c r="D223" s="194" t="s">
        <v>135</v>
      </c>
      <c r="E223" s="37"/>
      <c r="F223" s="195" t="s">
        <v>265</v>
      </c>
      <c r="G223" s="37"/>
      <c r="H223" s="37"/>
      <c r="I223" s="196"/>
      <c r="J223" s="37"/>
      <c r="K223" s="37"/>
      <c r="L223" s="38"/>
      <c r="M223" s="197"/>
      <c r="N223" s="19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135</v>
      </c>
      <c r="AU223" s="18" t="s">
        <v>83</v>
      </c>
    </row>
    <row r="224" s="13" customFormat="1">
      <c r="A224" s="13"/>
      <c r="B224" s="199"/>
      <c r="C224" s="13"/>
      <c r="D224" s="194" t="s">
        <v>137</v>
      </c>
      <c r="E224" s="200" t="s">
        <v>1</v>
      </c>
      <c r="F224" s="201" t="s">
        <v>266</v>
      </c>
      <c r="G224" s="13"/>
      <c r="H224" s="202">
        <v>20</v>
      </c>
      <c r="I224" s="203"/>
      <c r="J224" s="13"/>
      <c r="K224" s="13"/>
      <c r="L224" s="199"/>
      <c r="M224" s="204"/>
      <c r="N224" s="205"/>
      <c r="O224" s="205"/>
      <c r="P224" s="205"/>
      <c r="Q224" s="205"/>
      <c r="R224" s="205"/>
      <c r="S224" s="205"/>
      <c r="T224" s="20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0" t="s">
        <v>137</v>
      </c>
      <c r="AU224" s="200" t="s">
        <v>83</v>
      </c>
      <c r="AV224" s="13" t="s">
        <v>83</v>
      </c>
      <c r="AW224" s="13" t="s">
        <v>30</v>
      </c>
      <c r="AX224" s="13" t="s">
        <v>74</v>
      </c>
      <c r="AY224" s="200" t="s">
        <v>127</v>
      </c>
    </row>
    <row r="225" s="13" customFormat="1">
      <c r="A225" s="13"/>
      <c r="B225" s="199"/>
      <c r="C225" s="13"/>
      <c r="D225" s="194" t="s">
        <v>137</v>
      </c>
      <c r="E225" s="200" t="s">
        <v>1</v>
      </c>
      <c r="F225" s="201" t="s">
        <v>267</v>
      </c>
      <c r="G225" s="13"/>
      <c r="H225" s="202">
        <v>30</v>
      </c>
      <c r="I225" s="203"/>
      <c r="J225" s="13"/>
      <c r="K225" s="13"/>
      <c r="L225" s="199"/>
      <c r="M225" s="204"/>
      <c r="N225" s="205"/>
      <c r="O225" s="205"/>
      <c r="P225" s="205"/>
      <c r="Q225" s="205"/>
      <c r="R225" s="205"/>
      <c r="S225" s="205"/>
      <c r="T225" s="20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0" t="s">
        <v>137</v>
      </c>
      <c r="AU225" s="200" t="s">
        <v>83</v>
      </c>
      <c r="AV225" s="13" t="s">
        <v>83</v>
      </c>
      <c r="AW225" s="13" t="s">
        <v>30</v>
      </c>
      <c r="AX225" s="13" t="s">
        <v>74</v>
      </c>
      <c r="AY225" s="200" t="s">
        <v>127</v>
      </c>
    </row>
    <row r="226" s="14" customFormat="1">
      <c r="A226" s="14"/>
      <c r="B226" s="207"/>
      <c r="C226" s="14"/>
      <c r="D226" s="194" t="s">
        <v>137</v>
      </c>
      <c r="E226" s="208" t="s">
        <v>1</v>
      </c>
      <c r="F226" s="209" t="s">
        <v>147</v>
      </c>
      <c r="G226" s="14"/>
      <c r="H226" s="210">
        <v>50</v>
      </c>
      <c r="I226" s="211"/>
      <c r="J226" s="14"/>
      <c r="K226" s="14"/>
      <c r="L226" s="207"/>
      <c r="M226" s="212"/>
      <c r="N226" s="213"/>
      <c r="O226" s="213"/>
      <c r="P226" s="213"/>
      <c r="Q226" s="213"/>
      <c r="R226" s="213"/>
      <c r="S226" s="213"/>
      <c r="T226" s="2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8" t="s">
        <v>137</v>
      </c>
      <c r="AU226" s="208" t="s">
        <v>83</v>
      </c>
      <c r="AV226" s="14" t="s">
        <v>133</v>
      </c>
      <c r="AW226" s="14" t="s">
        <v>30</v>
      </c>
      <c r="AX226" s="14" t="s">
        <v>81</v>
      </c>
      <c r="AY226" s="208" t="s">
        <v>127</v>
      </c>
    </row>
    <row r="227" s="2" customFormat="1" ht="21.75" customHeight="1">
      <c r="A227" s="37"/>
      <c r="B227" s="179"/>
      <c r="C227" s="180" t="s">
        <v>268</v>
      </c>
      <c r="D227" s="180" t="s">
        <v>129</v>
      </c>
      <c r="E227" s="181" t="s">
        <v>269</v>
      </c>
      <c r="F227" s="182" t="s">
        <v>270</v>
      </c>
      <c r="G227" s="183" t="s">
        <v>132</v>
      </c>
      <c r="H227" s="184">
        <v>2324.8000000000002</v>
      </c>
      <c r="I227" s="185"/>
      <c r="J227" s="186">
        <f>ROUND(I227*H227,2)</f>
        <v>0</v>
      </c>
      <c r="K227" s="187"/>
      <c r="L227" s="38"/>
      <c r="M227" s="188" t="s">
        <v>1</v>
      </c>
      <c r="N227" s="189" t="s">
        <v>39</v>
      </c>
      <c r="O227" s="76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2" t="s">
        <v>133</v>
      </c>
      <c r="AT227" s="192" t="s">
        <v>129</v>
      </c>
      <c r="AU227" s="192" t="s">
        <v>83</v>
      </c>
      <c r="AY227" s="18" t="s">
        <v>127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8" t="s">
        <v>81</v>
      </c>
      <c r="BK227" s="193">
        <f>ROUND(I227*H227,2)</f>
        <v>0</v>
      </c>
      <c r="BL227" s="18" t="s">
        <v>133</v>
      </c>
      <c r="BM227" s="192" t="s">
        <v>271</v>
      </c>
    </row>
    <row r="228" s="2" customFormat="1">
      <c r="A228" s="37"/>
      <c r="B228" s="38"/>
      <c r="C228" s="37"/>
      <c r="D228" s="194" t="s">
        <v>135</v>
      </c>
      <c r="E228" s="37"/>
      <c r="F228" s="195" t="s">
        <v>272</v>
      </c>
      <c r="G228" s="37"/>
      <c r="H228" s="37"/>
      <c r="I228" s="196"/>
      <c r="J228" s="37"/>
      <c r="K228" s="37"/>
      <c r="L228" s="38"/>
      <c r="M228" s="197"/>
      <c r="N228" s="19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135</v>
      </c>
      <c r="AU228" s="18" t="s">
        <v>83</v>
      </c>
    </row>
    <row r="229" s="2" customFormat="1" ht="21.75" customHeight="1">
      <c r="A229" s="37"/>
      <c r="B229" s="179"/>
      <c r="C229" s="180" t="s">
        <v>7</v>
      </c>
      <c r="D229" s="180" t="s">
        <v>129</v>
      </c>
      <c r="E229" s="181" t="s">
        <v>273</v>
      </c>
      <c r="F229" s="182" t="s">
        <v>274</v>
      </c>
      <c r="G229" s="183" t="s">
        <v>132</v>
      </c>
      <c r="H229" s="184">
        <v>50</v>
      </c>
      <c r="I229" s="185"/>
      <c r="J229" s="186">
        <f>ROUND(I229*H229,2)</f>
        <v>0</v>
      </c>
      <c r="K229" s="187"/>
      <c r="L229" s="38"/>
      <c r="M229" s="188" t="s">
        <v>1</v>
      </c>
      <c r="N229" s="189" t="s">
        <v>39</v>
      </c>
      <c r="O229" s="76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133</v>
      </c>
      <c r="AT229" s="192" t="s">
        <v>129</v>
      </c>
      <c r="AU229" s="192" t="s">
        <v>83</v>
      </c>
      <c r="AY229" s="18" t="s">
        <v>127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8" t="s">
        <v>81</v>
      </c>
      <c r="BK229" s="193">
        <f>ROUND(I229*H229,2)</f>
        <v>0</v>
      </c>
      <c r="BL229" s="18" t="s">
        <v>133</v>
      </c>
      <c r="BM229" s="192" t="s">
        <v>275</v>
      </c>
    </row>
    <row r="230" s="2" customFormat="1">
      <c r="A230" s="37"/>
      <c r="B230" s="38"/>
      <c r="C230" s="37"/>
      <c r="D230" s="194" t="s">
        <v>135</v>
      </c>
      <c r="E230" s="37"/>
      <c r="F230" s="195" t="s">
        <v>276</v>
      </c>
      <c r="G230" s="37"/>
      <c r="H230" s="37"/>
      <c r="I230" s="196"/>
      <c r="J230" s="37"/>
      <c r="K230" s="37"/>
      <c r="L230" s="38"/>
      <c r="M230" s="197"/>
      <c r="N230" s="19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135</v>
      </c>
      <c r="AU230" s="18" t="s">
        <v>83</v>
      </c>
    </row>
    <row r="231" s="2" customFormat="1" ht="37.8" customHeight="1">
      <c r="A231" s="37"/>
      <c r="B231" s="179"/>
      <c r="C231" s="180" t="s">
        <v>277</v>
      </c>
      <c r="D231" s="180" t="s">
        <v>129</v>
      </c>
      <c r="E231" s="181" t="s">
        <v>278</v>
      </c>
      <c r="F231" s="182" t="s">
        <v>279</v>
      </c>
      <c r="G231" s="183" t="s">
        <v>218</v>
      </c>
      <c r="H231" s="184">
        <v>1911.53</v>
      </c>
      <c r="I231" s="185"/>
      <c r="J231" s="186">
        <f>ROUND(I231*H231,2)</f>
        <v>0</v>
      </c>
      <c r="K231" s="187"/>
      <c r="L231" s="38"/>
      <c r="M231" s="188" t="s">
        <v>1</v>
      </c>
      <c r="N231" s="189" t="s">
        <v>39</v>
      </c>
      <c r="O231" s="76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2" t="s">
        <v>133</v>
      </c>
      <c r="AT231" s="192" t="s">
        <v>129</v>
      </c>
      <c r="AU231" s="192" t="s">
        <v>83</v>
      </c>
      <c r="AY231" s="18" t="s">
        <v>127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8" t="s">
        <v>81</v>
      </c>
      <c r="BK231" s="193">
        <f>ROUND(I231*H231,2)</f>
        <v>0</v>
      </c>
      <c r="BL231" s="18" t="s">
        <v>133</v>
      </c>
      <c r="BM231" s="192" t="s">
        <v>280</v>
      </c>
    </row>
    <row r="232" s="2" customFormat="1">
      <c r="A232" s="37"/>
      <c r="B232" s="38"/>
      <c r="C232" s="37"/>
      <c r="D232" s="194" t="s">
        <v>135</v>
      </c>
      <c r="E232" s="37"/>
      <c r="F232" s="195" t="s">
        <v>281</v>
      </c>
      <c r="G232" s="37"/>
      <c r="H232" s="37"/>
      <c r="I232" s="196"/>
      <c r="J232" s="37"/>
      <c r="K232" s="37"/>
      <c r="L232" s="38"/>
      <c r="M232" s="197"/>
      <c r="N232" s="198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135</v>
      </c>
      <c r="AU232" s="18" t="s">
        <v>83</v>
      </c>
    </row>
    <row r="233" s="15" customFormat="1">
      <c r="A233" s="15"/>
      <c r="B233" s="215"/>
      <c r="C233" s="15"/>
      <c r="D233" s="194" t="s">
        <v>137</v>
      </c>
      <c r="E233" s="216" t="s">
        <v>1</v>
      </c>
      <c r="F233" s="217" t="s">
        <v>282</v>
      </c>
      <c r="G233" s="15"/>
      <c r="H233" s="216" t="s">
        <v>1</v>
      </c>
      <c r="I233" s="218"/>
      <c r="J233" s="15"/>
      <c r="K233" s="15"/>
      <c r="L233" s="215"/>
      <c r="M233" s="219"/>
      <c r="N233" s="220"/>
      <c r="O233" s="220"/>
      <c r="P233" s="220"/>
      <c r="Q233" s="220"/>
      <c r="R233" s="220"/>
      <c r="S233" s="220"/>
      <c r="T233" s="22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6" t="s">
        <v>137</v>
      </c>
      <c r="AU233" s="216" t="s">
        <v>83</v>
      </c>
      <c r="AV233" s="15" t="s">
        <v>81</v>
      </c>
      <c r="AW233" s="15" t="s">
        <v>30</v>
      </c>
      <c r="AX233" s="15" t="s">
        <v>74</v>
      </c>
      <c r="AY233" s="216" t="s">
        <v>127</v>
      </c>
    </row>
    <row r="234" s="13" customFormat="1">
      <c r="A234" s="13"/>
      <c r="B234" s="199"/>
      <c r="C234" s="13"/>
      <c r="D234" s="194" t="s">
        <v>137</v>
      </c>
      <c r="E234" s="200" t="s">
        <v>1</v>
      </c>
      <c r="F234" s="201" t="s">
        <v>283</v>
      </c>
      <c r="G234" s="13"/>
      <c r="H234" s="202">
        <v>955.76499999999999</v>
      </c>
      <c r="I234" s="203"/>
      <c r="J234" s="13"/>
      <c r="K234" s="13"/>
      <c r="L234" s="199"/>
      <c r="M234" s="204"/>
      <c r="N234" s="205"/>
      <c r="O234" s="205"/>
      <c r="P234" s="205"/>
      <c r="Q234" s="205"/>
      <c r="R234" s="205"/>
      <c r="S234" s="205"/>
      <c r="T234" s="20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0" t="s">
        <v>137</v>
      </c>
      <c r="AU234" s="200" t="s">
        <v>83</v>
      </c>
      <c r="AV234" s="13" t="s">
        <v>83</v>
      </c>
      <c r="AW234" s="13" t="s">
        <v>30</v>
      </c>
      <c r="AX234" s="13" t="s">
        <v>81</v>
      </c>
      <c r="AY234" s="200" t="s">
        <v>127</v>
      </c>
    </row>
    <row r="235" s="13" customFormat="1">
      <c r="A235" s="13"/>
      <c r="B235" s="199"/>
      <c r="C235" s="13"/>
      <c r="D235" s="194" t="s">
        <v>137</v>
      </c>
      <c r="E235" s="13"/>
      <c r="F235" s="201" t="s">
        <v>284</v>
      </c>
      <c r="G235" s="13"/>
      <c r="H235" s="202">
        <v>1911.53</v>
      </c>
      <c r="I235" s="203"/>
      <c r="J235" s="13"/>
      <c r="K235" s="13"/>
      <c r="L235" s="199"/>
      <c r="M235" s="204"/>
      <c r="N235" s="205"/>
      <c r="O235" s="205"/>
      <c r="P235" s="205"/>
      <c r="Q235" s="205"/>
      <c r="R235" s="205"/>
      <c r="S235" s="205"/>
      <c r="T235" s="20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0" t="s">
        <v>137</v>
      </c>
      <c r="AU235" s="200" t="s">
        <v>83</v>
      </c>
      <c r="AV235" s="13" t="s">
        <v>83</v>
      </c>
      <c r="AW235" s="13" t="s">
        <v>3</v>
      </c>
      <c r="AX235" s="13" t="s">
        <v>81</v>
      </c>
      <c r="AY235" s="200" t="s">
        <v>127</v>
      </c>
    </row>
    <row r="236" s="2" customFormat="1" ht="37.8" customHeight="1">
      <c r="A236" s="37"/>
      <c r="B236" s="179"/>
      <c r="C236" s="180" t="s">
        <v>285</v>
      </c>
      <c r="D236" s="180" t="s">
        <v>129</v>
      </c>
      <c r="E236" s="181" t="s">
        <v>286</v>
      </c>
      <c r="F236" s="182" t="s">
        <v>287</v>
      </c>
      <c r="G236" s="183" t="s">
        <v>218</v>
      </c>
      <c r="H236" s="184">
        <v>372.73500000000001</v>
      </c>
      <c r="I236" s="185"/>
      <c r="J236" s="186">
        <f>ROUND(I236*H236,2)</f>
        <v>0</v>
      </c>
      <c r="K236" s="187"/>
      <c r="L236" s="38"/>
      <c r="M236" s="188" t="s">
        <v>1</v>
      </c>
      <c r="N236" s="189" t="s">
        <v>39</v>
      </c>
      <c r="O236" s="76"/>
      <c r="P236" s="190">
        <f>O236*H236</f>
        <v>0</v>
      </c>
      <c r="Q236" s="190">
        <v>0</v>
      </c>
      <c r="R236" s="190">
        <f>Q236*H236</f>
        <v>0</v>
      </c>
      <c r="S236" s="190">
        <v>0</v>
      </c>
      <c r="T236" s="19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2" t="s">
        <v>133</v>
      </c>
      <c r="AT236" s="192" t="s">
        <v>129</v>
      </c>
      <c r="AU236" s="192" t="s">
        <v>83</v>
      </c>
      <c r="AY236" s="18" t="s">
        <v>127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8" t="s">
        <v>81</v>
      </c>
      <c r="BK236" s="193">
        <f>ROUND(I236*H236,2)</f>
        <v>0</v>
      </c>
      <c r="BL236" s="18" t="s">
        <v>133</v>
      </c>
      <c r="BM236" s="192" t="s">
        <v>288</v>
      </c>
    </row>
    <row r="237" s="2" customFormat="1">
      <c r="A237" s="37"/>
      <c r="B237" s="38"/>
      <c r="C237" s="37"/>
      <c r="D237" s="194" t="s">
        <v>135</v>
      </c>
      <c r="E237" s="37"/>
      <c r="F237" s="195" t="s">
        <v>289</v>
      </c>
      <c r="G237" s="37"/>
      <c r="H237" s="37"/>
      <c r="I237" s="196"/>
      <c r="J237" s="37"/>
      <c r="K237" s="37"/>
      <c r="L237" s="38"/>
      <c r="M237" s="197"/>
      <c r="N237" s="19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135</v>
      </c>
      <c r="AU237" s="18" t="s">
        <v>83</v>
      </c>
    </row>
    <row r="238" s="15" customFormat="1">
      <c r="A238" s="15"/>
      <c r="B238" s="215"/>
      <c r="C238" s="15"/>
      <c r="D238" s="194" t="s">
        <v>137</v>
      </c>
      <c r="E238" s="216" t="s">
        <v>1</v>
      </c>
      <c r="F238" s="217" t="s">
        <v>290</v>
      </c>
      <c r="G238" s="15"/>
      <c r="H238" s="216" t="s">
        <v>1</v>
      </c>
      <c r="I238" s="218"/>
      <c r="J238" s="15"/>
      <c r="K238" s="15"/>
      <c r="L238" s="215"/>
      <c r="M238" s="219"/>
      <c r="N238" s="220"/>
      <c r="O238" s="220"/>
      <c r="P238" s="220"/>
      <c r="Q238" s="220"/>
      <c r="R238" s="220"/>
      <c r="S238" s="220"/>
      <c r="T238" s="22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16" t="s">
        <v>137</v>
      </c>
      <c r="AU238" s="216" t="s">
        <v>83</v>
      </c>
      <c r="AV238" s="15" t="s">
        <v>81</v>
      </c>
      <c r="AW238" s="15" t="s">
        <v>30</v>
      </c>
      <c r="AX238" s="15" t="s">
        <v>74</v>
      </c>
      <c r="AY238" s="216" t="s">
        <v>127</v>
      </c>
    </row>
    <row r="239" s="13" customFormat="1">
      <c r="A239" s="13"/>
      <c r="B239" s="199"/>
      <c r="C239" s="13"/>
      <c r="D239" s="194" t="s">
        <v>137</v>
      </c>
      <c r="E239" s="200" t="s">
        <v>1</v>
      </c>
      <c r="F239" s="201" t="s">
        <v>291</v>
      </c>
      <c r="G239" s="13"/>
      <c r="H239" s="202">
        <v>372.73500000000001</v>
      </c>
      <c r="I239" s="203"/>
      <c r="J239" s="13"/>
      <c r="K239" s="13"/>
      <c r="L239" s="199"/>
      <c r="M239" s="204"/>
      <c r="N239" s="205"/>
      <c r="O239" s="205"/>
      <c r="P239" s="205"/>
      <c r="Q239" s="205"/>
      <c r="R239" s="205"/>
      <c r="S239" s="205"/>
      <c r="T239" s="20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0" t="s">
        <v>137</v>
      </c>
      <c r="AU239" s="200" t="s">
        <v>83</v>
      </c>
      <c r="AV239" s="13" t="s">
        <v>83</v>
      </c>
      <c r="AW239" s="13" t="s">
        <v>30</v>
      </c>
      <c r="AX239" s="13" t="s">
        <v>81</v>
      </c>
      <c r="AY239" s="200" t="s">
        <v>127</v>
      </c>
    </row>
    <row r="240" s="2" customFormat="1" ht="24.15" customHeight="1">
      <c r="A240" s="37"/>
      <c r="B240" s="179"/>
      <c r="C240" s="180" t="s">
        <v>292</v>
      </c>
      <c r="D240" s="180" t="s">
        <v>129</v>
      </c>
      <c r="E240" s="181" t="s">
        <v>293</v>
      </c>
      <c r="F240" s="182" t="s">
        <v>294</v>
      </c>
      <c r="G240" s="183" t="s">
        <v>218</v>
      </c>
      <c r="H240" s="184">
        <v>955.76499999999999</v>
      </c>
      <c r="I240" s="185"/>
      <c r="J240" s="186">
        <f>ROUND(I240*H240,2)</f>
        <v>0</v>
      </c>
      <c r="K240" s="187"/>
      <c r="L240" s="38"/>
      <c r="M240" s="188" t="s">
        <v>1</v>
      </c>
      <c r="N240" s="189" t="s">
        <v>39</v>
      </c>
      <c r="O240" s="76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2" t="s">
        <v>133</v>
      </c>
      <c r="AT240" s="192" t="s">
        <v>129</v>
      </c>
      <c r="AU240" s="192" t="s">
        <v>83</v>
      </c>
      <c r="AY240" s="18" t="s">
        <v>127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8" t="s">
        <v>81</v>
      </c>
      <c r="BK240" s="193">
        <f>ROUND(I240*H240,2)</f>
        <v>0</v>
      </c>
      <c r="BL240" s="18" t="s">
        <v>133</v>
      </c>
      <c r="BM240" s="192" t="s">
        <v>295</v>
      </c>
    </row>
    <row r="241" s="2" customFormat="1">
      <c r="A241" s="37"/>
      <c r="B241" s="38"/>
      <c r="C241" s="37"/>
      <c r="D241" s="194" t="s">
        <v>135</v>
      </c>
      <c r="E241" s="37"/>
      <c r="F241" s="195" t="s">
        <v>296</v>
      </c>
      <c r="G241" s="37"/>
      <c r="H241" s="37"/>
      <c r="I241" s="196"/>
      <c r="J241" s="37"/>
      <c r="K241" s="37"/>
      <c r="L241" s="38"/>
      <c r="M241" s="197"/>
      <c r="N241" s="19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135</v>
      </c>
      <c r="AU241" s="18" t="s">
        <v>83</v>
      </c>
    </row>
    <row r="242" s="13" customFormat="1">
      <c r="A242" s="13"/>
      <c r="B242" s="199"/>
      <c r="C242" s="13"/>
      <c r="D242" s="194" t="s">
        <v>137</v>
      </c>
      <c r="E242" s="200" t="s">
        <v>1</v>
      </c>
      <c r="F242" s="201" t="s">
        <v>297</v>
      </c>
      <c r="G242" s="13"/>
      <c r="H242" s="202">
        <v>955.76499999999999</v>
      </c>
      <c r="I242" s="203"/>
      <c r="J242" s="13"/>
      <c r="K242" s="13"/>
      <c r="L242" s="199"/>
      <c r="M242" s="204"/>
      <c r="N242" s="205"/>
      <c r="O242" s="205"/>
      <c r="P242" s="205"/>
      <c r="Q242" s="205"/>
      <c r="R242" s="205"/>
      <c r="S242" s="205"/>
      <c r="T242" s="20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0" t="s">
        <v>137</v>
      </c>
      <c r="AU242" s="200" t="s">
        <v>83</v>
      </c>
      <c r="AV242" s="13" t="s">
        <v>83</v>
      </c>
      <c r="AW242" s="13" t="s">
        <v>30</v>
      </c>
      <c r="AX242" s="13" t="s">
        <v>81</v>
      </c>
      <c r="AY242" s="200" t="s">
        <v>127</v>
      </c>
    </row>
    <row r="243" s="2" customFormat="1" ht="16.5" customHeight="1">
      <c r="A243" s="37"/>
      <c r="B243" s="179"/>
      <c r="C243" s="180" t="s">
        <v>298</v>
      </c>
      <c r="D243" s="180" t="s">
        <v>129</v>
      </c>
      <c r="E243" s="181" t="s">
        <v>299</v>
      </c>
      <c r="F243" s="182" t="s">
        <v>300</v>
      </c>
      <c r="G243" s="183" t="s">
        <v>218</v>
      </c>
      <c r="H243" s="184">
        <v>372.73500000000001</v>
      </c>
      <c r="I243" s="185"/>
      <c r="J243" s="186">
        <f>ROUND(I243*H243,2)</f>
        <v>0</v>
      </c>
      <c r="K243" s="187"/>
      <c r="L243" s="38"/>
      <c r="M243" s="188" t="s">
        <v>1</v>
      </c>
      <c r="N243" s="189" t="s">
        <v>39</v>
      </c>
      <c r="O243" s="76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2" t="s">
        <v>133</v>
      </c>
      <c r="AT243" s="192" t="s">
        <v>129</v>
      </c>
      <c r="AU243" s="192" t="s">
        <v>83</v>
      </c>
      <c r="AY243" s="18" t="s">
        <v>127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8" t="s">
        <v>81</v>
      </c>
      <c r="BK243" s="193">
        <f>ROUND(I243*H243,2)</f>
        <v>0</v>
      </c>
      <c r="BL243" s="18" t="s">
        <v>133</v>
      </c>
      <c r="BM243" s="192" t="s">
        <v>301</v>
      </c>
    </row>
    <row r="244" s="2" customFormat="1">
      <c r="A244" s="37"/>
      <c r="B244" s="38"/>
      <c r="C244" s="37"/>
      <c r="D244" s="194" t="s">
        <v>135</v>
      </c>
      <c r="E244" s="37"/>
      <c r="F244" s="195" t="s">
        <v>302</v>
      </c>
      <c r="G244" s="37"/>
      <c r="H244" s="37"/>
      <c r="I244" s="196"/>
      <c r="J244" s="37"/>
      <c r="K244" s="37"/>
      <c r="L244" s="38"/>
      <c r="M244" s="197"/>
      <c r="N244" s="198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135</v>
      </c>
      <c r="AU244" s="18" t="s">
        <v>83</v>
      </c>
    </row>
    <row r="245" s="2" customFormat="1" ht="24.15" customHeight="1">
      <c r="A245" s="37"/>
      <c r="B245" s="179"/>
      <c r="C245" s="180" t="s">
        <v>303</v>
      </c>
      <c r="D245" s="180" t="s">
        <v>129</v>
      </c>
      <c r="E245" s="181" t="s">
        <v>304</v>
      </c>
      <c r="F245" s="182" t="s">
        <v>305</v>
      </c>
      <c r="G245" s="183" t="s">
        <v>306</v>
      </c>
      <c r="H245" s="184">
        <v>764.10699999999997</v>
      </c>
      <c r="I245" s="185"/>
      <c r="J245" s="186">
        <f>ROUND(I245*H245,2)</f>
        <v>0</v>
      </c>
      <c r="K245" s="187"/>
      <c r="L245" s="38"/>
      <c r="M245" s="188" t="s">
        <v>1</v>
      </c>
      <c r="N245" s="189" t="s">
        <v>39</v>
      </c>
      <c r="O245" s="76"/>
      <c r="P245" s="190">
        <f>O245*H245</f>
        <v>0</v>
      </c>
      <c r="Q245" s="190">
        <v>0</v>
      </c>
      <c r="R245" s="190">
        <f>Q245*H245</f>
        <v>0</v>
      </c>
      <c r="S245" s="190">
        <v>0</v>
      </c>
      <c r="T245" s="19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2" t="s">
        <v>133</v>
      </c>
      <c r="AT245" s="192" t="s">
        <v>129</v>
      </c>
      <c r="AU245" s="192" t="s">
        <v>83</v>
      </c>
      <c r="AY245" s="18" t="s">
        <v>127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8" t="s">
        <v>81</v>
      </c>
      <c r="BK245" s="193">
        <f>ROUND(I245*H245,2)</f>
        <v>0</v>
      </c>
      <c r="BL245" s="18" t="s">
        <v>133</v>
      </c>
      <c r="BM245" s="192" t="s">
        <v>307</v>
      </c>
    </row>
    <row r="246" s="2" customFormat="1">
      <c r="A246" s="37"/>
      <c r="B246" s="38"/>
      <c r="C246" s="37"/>
      <c r="D246" s="194" t="s">
        <v>135</v>
      </c>
      <c r="E246" s="37"/>
      <c r="F246" s="195" t="s">
        <v>308</v>
      </c>
      <c r="G246" s="37"/>
      <c r="H246" s="37"/>
      <c r="I246" s="196"/>
      <c r="J246" s="37"/>
      <c r="K246" s="37"/>
      <c r="L246" s="38"/>
      <c r="M246" s="197"/>
      <c r="N246" s="19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135</v>
      </c>
      <c r="AU246" s="18" t="s">
        <v>83</v>
      </c>
    </row>
    <row r="247" s="13" customFormat="1">
      <c r="A247" s="13"/>
      <c r="B247" s="199"/>
      <c r="C247" s="13"/>
      <c r="D247" s="194" t="s">
        <v>137</v>
      </c>
      <c r="E247" s="13"/>
      <c r="F247" s="201" t="s">
        <v>309</v>
      </c>
      <c r="G247" s="13"/>
      <c r="H247" s="202">
        <v>764.10699999999997</v>
      </c>
      <c r="I247" s="203"/>
      <c r="J247" s="13"/>
      <c r="K247" s="13"/>
      <c r="L247" s="199"/>
      <c r="M247" s="204"/>
      <c r="N247" s="205"/>
      <c r="O247" s="205"/>
      <c r="P247" s="205"/>
      <c r="Q247" s="205"/>
      <c r="R247" s="205"/>
      <c r="S247" s="205"/>
      <c r="T247" s="20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0" t="s">
        <v>137</v>
      </c>
      <c r="AU247" s="200" t="s">
        <v>83</v>
      </c>
      <c r="AV247" s="13" t="s">
        <v>83</v>
      </c>
      <c r="AW247" s="13" t="s">
        <v>3</v>
      </c>
      <c r="AX247" s="13" t="s">
        <v>81</v>
      </c>
      <c r="AY247" s="200" t="s">
        <v>127</v>
      </c>
    </row>
    <row r="248" s="2" customFormat="1" ht="24.15" customHeight="1">
      <c r="A248" s="37"/>
      <c r="B248" s="179"/>
      <c r="C248" s="180" t="s">
        <v>310</v>
      </c>
      <c r="D248" s="180" t="s">
        <v>129</v>
      </c>
      <c r="E248" s="181" t="s">
        <v>311</v>
      </c>
      <c r="F248" s="182" t="s">
        <v>312</v>
      </c>
      <c r="G248" s="183" t="s">
        <v>218</v>
      </c>
      <c r="H248" s="184">
        <v>965.77499999999998</v>
      </c>
      <c r="I248" s="185"/>
      <c r="J248" s="186">
        <f>ROUND(I248*H248,2)</f>
        <v>0</v>
      </c>
      <c r="K248" s="187"/>
      <c r="L248" s="38"/>
      <c r="M248" s="188" t="s">
        <v>1</v>
      </c>
      <c r="N248" s="189" t="s">
        <v>39</v>
      </c>
      <c r="O248" s="76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2" t="s">
        <v>133</v>
      </c>
      <c r="AT248" s="192" t="s">
        <v>129</v>
      </c>
      <c r="AU248" s="192" t="s">
        <v>83</v>
      </c>
      <c r="AY248" s="18" t="s">
        <v>127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8" t="s">
        <v>81</v>
      </c>
      <c r="BK248" s="193">
        <f>ROUND(I248*H248,2)</f>
        <v>0</v>
      </c>
      <c r="BL248" s="18" t="s">
        <v>133</v>
      </c>
      <c r="BM248" s="192" t="s">
        <v>313</v>
      </c>
    </row>
    <row r="249" s="2" customFormat="1">
      <c r="A249" s="37"/>
      <c r="B249" s="38"/>
      <c r="C249" s="37"/>
      <c r="D249" s="194" t="s">
        <v>135</v>
      </c>
      <c r="E249" s="37"/>
      <c r="F249" s="195" t="s">
        <v>312</v>
      </c>
      <c r="G249" s="37"/>
      <c r="H249" s="37"/>
      <c r="I249" s="196"/>
      <c r="J249" s="37"/>
      <c r="K249" s="37"/>
      <c r="L249" s="38"/>
      <c r="M249" s="197"/>
      <c r="N249" s="198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135</v>
      </c>
      <c r="AU249" s="18" t="s">
        <v>83</v>
      </c>
    </row>
    <row r="250" s="15" customFormat="1">
      <c r="A250" s="15"/>
      <c r="B250" s="215"/>
      <c r="C250" s="15"/>
      <c r="D250" s="194" t="s">
        <v>137</v>
      </c>
      <c r="E250" s="216" t="s">
        <v>1</v>
      </c>
      <c r="F250" s="217" t="s">
        <v>314</v>
      </c>
      <c r="G250" s="15"/>
      <c r="H250" s="216" t="s">
        <v>1</v>
      </c>
      <c r="I250" s="218"/>
      <c r="J250" s="15"/>
      <c r="K250" s="15"/>
      <c r="L250" s="215"/>
      <c r="M250" s="219"/>
      <c r="N250" s="220"/>
      <c r="O250" s="220"/>
      <c r="P250" s="220"/>
      <c r="Q250" s="220"/>
      <c r="R250" s="220"/>
      <c r="S250" s="220"/>
      <c r="T250" s="22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6" t="s">
        <v>137</v>
      </c>
      <c r="AU250" s="216" t="s">
        <v>83</v>
      </c>
      <c r="AV250" s="15" t="s">
        <v>81</v>
      </c>
      <c r="AW250" s="15" t="s">
        <v>30</v>
      </c>
      <c r="AX250" s="15" t="s">
        <v>74</v>
      </c>
      <c r="AY250" s="216" t="s">
        <v>127</v>
      </c>
    </row>
    <row r="251" s="13" customFormat="1">
      <c r="A251" s="13"/>
      <c r="B251" s="199"/>
      <c r="C251" s="13"/>
      <c r="D251" s="194" t="s">
        <v>137</v>
      </c>
      <c r="E251" s="200" t="s">
        <v>1</v>
      </c>
      <c r="F251" s="201" t="s">
        <v>315</v>
      </c>
      <c r="G251" s="13"/>
      <c r="H251" s="202">
        <v>965.77499999999998</v>
      </c>
      <c r="I251" s="203"/>
      <c r="J251" s="13"/>
      <c r="K251" s="13"/>
      <c r="L251" s="199"/>
      <c r="M251" s="204"/>
      <c r="N251" s="205"/>
      <c r="O251" s="205"/>
      <c r="P251" s="205"/>
      <c r="Q251" s="205"/>
      <c r="R251" s="205"/>
      <c r="S251" s="205"/>
      <c r="T251" s="20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0" t="s">
        <v>137</v>
      </c>
      <c r="AU251" s="200" t="s">
        <v>83</v>
      </c>
      <c r="AV251" s="13" t="s">
        <v>83</v>
      </c>
      <c r="AW251" s="13" t="s">
        <v>30</v>
      </c>
      <c r="AX251" s="13" t="s">
        <v>81</v>
      </c>
      <c r="AY251" s="200" t="s">
        <v>127</v>
      </c>
    </row>
    <row r="252" s="2" customFormat="1" ht="16.5" customHeight="1">
      <c r="A252" s="37"/>
      <c r="B252" s="179"/>
      <c r="C252" s="223" t="s">
        <v>316</v>
      </c>
      <c r="D252" s="223" t="s">
        <v>250</v>
      </c>
      <c r="E252" s="224" t="s">
        <v>317</v>
      </c>
      <c r="F252" s="225" t="s">
        <v>318</v>
      </c>
      <c r="G252" s="226" t="s">
        <v>306</v>
      </c>
      <c r="H252" s="227">
        <v>16.716999999999999</v>
      </c>
      <c r="I252" s="228"/>
      <c r="J252" s="229">
        <f>ROUND(I252*H252,2)</f>
        <v>0</v>
      </c>
      <c r="K252" s="230"/>
      <c r="L252" s="231"/>
      <c r="M252" s="232" t="s">
        <v>1</v>
      </c>
      <c r="N252" s="233" t="s">
        <v>39</v>
      </c>
      <c r="O252" s="76"/>
      <c r="P252" s="190">
        <f>O252*H252</f>
        <v>0</v>
      </c>
      <c r="Q252" s="190">
        <v>1</v>
      </c>
      <c r="R252" s="190">
        <f>Q252*H252</f>
        <v>16.716999999999999</v>
      </c>
      <c r="S252" s="190">
        <v>0</v>
      </c>
      <c r="T252" s="19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2" t="s">
        <v>187</v>
      </c>
      <c r="AT252" s="192" t="s">
        <v>250</v>
      </c>
      <c r="AU252" s="192" t="s">
        <v>83</v>
      </c>
      <c r="AY252" s="18" t="s">
        <v>127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8" t="s">
        <v>81</v>
      </c>
      <c r="BK252" s="193">
        <f>ROUND(I252*H252,2)</f>
        <v>0</v>
      </c>
      <c r="BL252" s="18" t="s">
        <v>133</v>
      </c>
      <c r="BM252" s="192" t="s">
        <v>319</v>
      </c>
    </row>
    <row r="253" s="2" customFormat="1">
      <c r="A253" s="37"/>
      <c r="B253" s="38"/>
      <c r="C253" s="37"/>
      <c r="D253" s="194" t="s">
        <v>135</v>
      </c>
      <c r="E253" s="37"/>
      <c r="F253" s="195" t="s">
        <v>318</v>
      </c>
      <c r="G253" s="37"/>
      <c r="H253" s="37"/>
      <c r="I253" s="196"/>
      <c r="J253" s="37"/>
      <c r="K253" s="37"/>
      <c r="L253" s="38"/>
      <c r="M253" s="197"/>
      <c r="N253" s="198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135</v>
      </c>
      <c r="AU253" s="18" t="s">
        <v>83</v>
      </c>
    </row>
    <row r="254" s="13" customFormat="1">
      <c r="A254" s="13"/>
      <c r="B254" s="199"/>
      <c r="C254" s="13"/>
      <c r="D254" s="194" t="s">
        <v>137</v>
      </c>
      <c r="E254" s="200" t="s">
        <v>1</v>
      </c>
      <c r="F254" s="201" t="s">
        <v>320</v>
      </c>
      <c r="G254" s="13"/>
      <c r="H254" s="202">
        <v>10.01</v>
      </c>
      <c r="I254" s="203"/>
      <c r="J254" s="13"/>
      <c r="K254" s="13"/>
      <c r="L254" s="199"/>
      <c r="M254" s="204"/>
      <c r="N254" s="205"/>
      <c r="O254" s="205"/>
      <c r="P254" s="205"/>
      <c r="Q254" s="205"/>
      <c r="R254" s="205"/>
      <c r="S254" s="205"/>
      <c r="T254" s="20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0" t="s">
        <v>137</v>
      </c>
      <c r="AU254" s="200" t="s">
        <v>83</v>
      </c>
      <c r="AV254" s="13" t="s">
        <v>83</v>
      </c>
      <c r="AW254" s="13" t="s">
        <v>30</v>
      </c>
      <c r="AX254" s="13" t="s">
        <v>81</v>
      </c>
      <c r="AY254" s="200" t="s">
        <v>127</v>
      </c>
    </row>
    <row r="255" s="13" customFormat="1">
      <c r="A255" s="13"/>
      <c r="B255" s="199"/>
      <c r="C255" s="13"/>
      <c r="D255" s="194" t="s">
        <v>137</v>
      </c>
      <c r="E255" s="13"/>
      <c r="F255" s="201" t="s">
        <v>321</v>
      </c>
      <c r="G255" s="13"/>
      <c r="H255" s="202">
        <v>16.716999999999999</v>
      </c>
      <c r="I255" s="203"/>
      <c r="J255" s="13"/>
      <c r="K255" s="13"/>
      <c r="L255" s="199"/>
      <c r="M255" s="204"/>
      <c r="N255" s="205"/>
      <c r="O255" s="205"/>
      <c r="P255" s="205"/>
      <c r="Q255" s="205"/>
      <c r="R255" s="205"/>
      <c r="S255" s="205"/>
      <c r="T255" s="20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0" t="s">
        <v>137</v>
      </c>
      <c r="AU255" s="200" t="s">
        <v>83</v>
      </c>
      <c r="AV255" s="13" t="s">
        <v>83</v>
      </c>
      <c r="AW255" s="13" t="s">
        <v>3</v>
      </c>
      <c r="AX255" s="13" t="s">
        <v>81</v>
      </c>
      <c r="AY255" s="200" t="s">
        <v>127</v>
      </c>
    </row>
    <row r="256" s="2" customFormat="1" ht="24.15" customHeight="1">
      <c r="A256" s="37"/>
      <c r="B256" s="179"/>
      <c r="C256" s="180" t="s">
        <v>322</v>
      </c>
      <c r="D256" s="180" t="s">
        <v>129</v>
      </c>
      <c r="E256" s="181" t="s">
        <v>323</v>
      </c>
      <c r="F256" s="182" t="s">
        <v>324</v>
      </c>
      <c r="G256" s="183" t="s">
        <v>218</v>
      </c>
      <c r="H256" s="184">
        <v>290.18000000000001</v>
      </c>
      <c r="I256" s="185"/>
      <c r="J256" s="186">
        <f>ROUND(I256*H256,2)</f>
        <v>0</v>
      </c>
      <c r="K256" s="187"/>
      <c r="L256" s="38"/>
      <c r="M256" s="188" t="s">
        <v>1</v>
      </c>
      <c r="N256" s="189" t="s">
        <v>39</v>
      </c>
      <c r="O256" s="76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2" t="s">
        <v>133</v>
      </c>
      <c r="AT256" s="192" t="s">
        <v>129</v>
      </c>
      <c r="AU256" s="192" t="s">
        <v>83</v>
      </c>
      <c r="AY256" s="18" t="s">
        <v>127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8" t="s">
        <v>81</v>
      </c>
      <c r="BK256" s="193">
        <f>ROUND(I256*H256,2)</f>
        <v>0</v>
      </c>
      <c r="BL256" s="18" t="s">
        <v>133</v>
      </c>
      <c r="BM256" s="192" t="s">
        <v>325</v>
      </c>
    </row>
    <row r="257" s="2" customFormat="1">
      <c r="A257" s="37"/>
      <c r="B257" s="38"/>
      <c r="C257" s="37"/>
      <c r="D257" s="194" t="s">
        <v>135</v>
      </c>
      <c r="E257" s="37"/>
      <c r="F257" s="195" t="s">
        <v>324</v>
      </c>
      <c r="G257" s="37"/>
      <c r="H257" s="37"/>
      <c r="I257" s="196"/>
      <c r="J257" s="37"/>
      <c r="K257" s="37"/>
      <c r="L257" s="38"/>
      <c r="M257" s="197"/>
      <c r="N257" s="198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135</v>
      </c>
      <c r="AU257" s="18" t="s">
        <v>83</v>
      </c>
    </row>
    <row r="258" s="13" customFormat="1">
      <c r="A258" s="13"/>
      <c r="B258" s="199"/>
      <c r="C258" s="13"/>
      <c r="D258" s="194" t="s">
        <v>137</v>
      </c>
      <c r="E258" s="200" t="s">
        <v>1</v>
      </c>
      <c r="F258" s="201" t="s">
        <v>326</v>
      </c>
      <c r="G258" s="13"/>
      <c r="H258" s="202">
        <v>237.59999999999999</v>
      </c>
      <c r="I258" s="203"/>
      <c r="J258" s="13"/>
      <c r="K258" s="13"/>
      <c r="L258" s="199"/>
      <c r="M258" s="204"/>
      <c r="N258" s="205"/>
      <c r="O258" s="205"/>
      <c r="P258" s="205"/>
      <c r="Q258" s="205"/>
      <c r="R258" s="205"/>
      <c r="S258" s="205"/>
      <c r="T258" s="20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0" t="s">
        <v>137</v>
      </c>
      <c r="AU258" s="200" t="s">
        <v>83</v>
      </c>
      <c r="AV258" s="13" t="s">
        <v>83</v>
      </c>
      <c r="AW258" s="13" t="s">
        <v>30</v>
      </c>
      <c r="AX258" s="13" t="s">
        <v>74</v>
      </c>
      <c r="AY258" s="200" t="s">
        <v>127</v>
      </c>
    </row>
    <row r="259" s="13" customFormat="1">
      <c r="A259" s="13"/>
      <c r="B259" s="199"/>
      <c r="C259" s="13"/>
      <c r="D259" s="194" t="s">
        <v>137</v>
      </c>
      <c r="E259" s="200" t="s">
        <v>1</v>
      </c>
      <c r="F259" s="201" t="s">
        <v>327</v>
      </c>
      <c r="G259" s="13"/>
      <c r="H259" s="202">
        <v>49.280000000000001</v>
      </c>
      <c r="I259" s="203"/>
      <c r="J259" s="13"/>
      <c r="K259" s="13"/>
      <c r="L259" s="199"/>
      <c r="M259" s="204"/>
      <c r="N259" s="205"/>
      <c r="O259" s="205"/>
      <c r="P259" s="205"/>
      <c r="Q259" s="205"/>
      <c r="R259" s="205"/>
      <c r="S259" s="205"/>
      <c r="T259" s="20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0" t="s">
        <v>137</v>
      </c>
      <c r="AU259" s="200" t="s">
        <v>83</v>
      </c>
      <c r="AV259" s="13" t="s">
        <v>83</v>
      </c>
      <c r="AW259" s="13" t="s">
        <v>30</v>
      </c>
      <c r="AX259" s="13" t="s">
        <v>74</v>
      </c>
      <c r="AY259" s="200" t="s">
        <v>127</v>
      </c>
    </row>
    <row r="260" s="13" customFormat="1">
      <c r="A260" s="13"/>
      <c r="B260" s="199"/>
      <c r="C260" s="13"/>
      <c r="D260" s="194" t="s">
        <v>137</v>
      </c>
      <c r="E260" s="200" t="s">
        <v>1</v>
      </c>
      <c r="F260" s="201" t="s">
        <v>328</v>
      </c>
      <c r="G260" s="13"/>
      <c r="H260" s="202">
        <v>3.2999999999999998</v>
      </c>
      <c r="I260" s="203"/>
      <c r="J260" s="13"/>
      <c r="K260" s="13"/>
      <c r="L260" s="199"/>
      <c r="M260" s="204"/>
      <c r="N260" s="205"/>
      <c r="O260" s="205"/>
      <c r="P260" s="205"/>
      <c r="Q260" s="205"/>
      <c r="R260" s="205"/>
      <c r="S260" s="205"/>
      <c r="T260" s="20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0" t="s">
        <v>137</v>
      </c>
      <c r="AU260" s="200" t="s">
        <v>83</v>
      </c>
      <c r="AV260" s="13" t="s">
        <v>83</v>
      </c>
      <c r="AW260" s="13" t="s">
        <v>30</v>
      </c>
      <c r="AX260" s="13" t="s">
        <v>74</v>
      </c>
      <c r="AY260" s="200" t="s">
        <v>127</v>
      </c>
    </row>
    <row r="261" s="14" customFormat="1">
      <c r="A261" s="14"/>
      <c r="B261" s="207"/>
      <c r="C261" s="14"/>
      <c r="D261" s="194" t="s">
        <v>137</v>
      </c>
      <c r="E261" s="208" t="s">
        <v>1</v>
      </c>
      <c r="F261" s="209" t="s">
        <v>147</v>
      </c>
      <c r="G261" s="14"/>
      <c r="H261" s="210">
        <v>290.18000000000001</v>
      </c>
      <c r="I261" s="211"/>
      <c r="J261" s="14"/>
      <c r="K261" s="14"/>
      <c r="L261" s="207"/>
      <c r="M261" s="212"/>
      <c r="N261" s="213"/>
      <c r="O261" s="213"/>
      <c r="P261" s="213"/>
      <c r="Q261" s="213"/>
      <c r="R261" s="213"/>
      <c r="S261" s="213"/>
      <c r="T261" s="2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8" t="s">
        <v>137</v>
      </c>
      <c r="AU261" s="208" t="s">
        <v>83</v>
      </c>
      <c r="AV261" s="14" t="s">
        <v>133</v>
      </c>
      <c r="AW261" s="14" t="s">
        <v>30</v>
      </c>
      <c r="AX261" s="14" t="s">
        <v>81</v>
      </c>
      <c r="AY261" s="208" t="s">
        <v>127</v>
      </c>
    </row>
    <row r="262" s="2" customFormat="1" ht="16.5" customHeight="1">
      <c r="A262" s="37"/>
      <c r="B262" s="179"/>
      <c r="C262" s="223" t="s">
        <v>329</v>
      </c>
      <c r="D262" s="223" t="s">
        <v>250</v>
      </c>
      <c r="E262" s="224" t="s">
        <v>330</v>
      </c>
      <c r="F262" s="225" t="s">
        <v>331</v>
      </c>
      <c r="G262" s="226" t="s">
        <v>306</v>
      </c>
      <c r="H262" s="227">
        <v>484.601</v>
      </c>
      <c r="I262" s="228"/>
      <c r="J262" s="229">
        <f>ROUND(I262*H262,2)</f>
        <v>0</v>
      </c>
      <c r="K262" s="230"/>
      <c r="L262" s="231"/>
      <c r="M262" s="232" t="s">
        <v>1</v>
      </c>
      <c r="N262" s="233" t="s">
        <v>39</v>
      </c>
      <c r="O262" s="76"/>
      <c r="P262" s="190">
        <f>O262*H262</f>
        <v>0</v>
      </c>
      <c r="Q262" s="190">
        <v>1</v>
      </c>
      <c r="R262" s="190">
        <f>Q262*H262</f>
        <v>484.601</v>
      </c>
      <c r="S262" s="190">
        <v>0</v>
      </c>
      <c r="T262" s="19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2" t="s">
        <v>187</v>
      </c>
      <c r="AT262" s="192" t="s">
        <v>250</v>
      </c>
      <c r="AU262" s="192" t="s">
        <v>83</v>
      </c>
      <c r="AY262" s="18" t="s">
        <v>127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8" t="s">
        <v>81</v>
      </c>
      <c r="BK262" s="193">
        <f>ROUND(I262*H262,2)</f>
        <v>0</v>
      </c>
      <c r="BL262" s="18" t="s">
        <v>133</v>
      </c>
      <c r="BM262" s="192" t="s">
        <v>332</v>
      </c>
    </row>
    <row r="263" s="2" customFormat="1">
      <c r="A263" s="37"/>
      <c r="B263" s="38"/>
      <c r="C263" s="37"/>
      <c r="D263" s="194" t="s">
        <v>135</v>
      </c>
      <c r="E263" s="37"/>
      <c r="F263" s="195" t="s">
        <v>331</v>
      </c>
      <c r="G263" s="37"/>
      <c r="H263" s="37"/>
      <c r="I263" s="196"/>
      <c r="J263" s="37"/>
      <c r="K263" s="37"/>
      <c r="L263" s="38"/>
      <c r="M263" s="197"/>
      <c r="N263" s="19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135</v>
      </c>
      <c r="AU263" s="18" t="s">
        <v>83</v>
      </c>
    </row>
    <row r="264" s="13" customFormat="1">
      <c r="A264" s="13"/>
      <c r="B264" s="199"/>
      <c r="C264" s="13"/>
      <c r="D264" s="194" t="s">
        <v>137</v>
      </c>
      <c r="E264" s="13"/>
      <c r="F264" s="201" t="s">
        <v>333</v>
      </c>
      <c r="G264" s="13"/>
      <c r="H264" s="202">
        <v>484.601</v>
      </c>
      <c r="I264" s="203"/>
      <c r="J264" s="13"/>
      <c r="K264" s="13"/>
      <c r="L264" s="199"/>
      <c r="M264" s="204"/>
      <c r="N264" s="205"/>
      <c r="O264" s="205"/>
      <c r="P264" s="205"/>
      <c r="Q264" s="205"/>
      <c r="R264" s="205"/>
      <c r="S264" s="205"/>
      <c r="T264" s="20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0" t="s">
        <v>137</v>
      </c>
      <c r="AU264" s="200" t="s">
        <v>83</v>
      </c>
      <c r="AV264" s="13" t="s">
        <v>83</v>
      </c>
      <c r="AW264" s="13" t="s">
        <v>3</v>
      </c>
      <c r="AX264" s="13" t="s">
        <v>81</v>
      </c>
      <c r="AY264" s="200" t="s">
        <v>127</v>
      </c>
    </row>
    <row r="265" s="2" customFormat="1" ht="24.15" customHeight="1">
      <c r="A265" s="37"/>
      <c r="B265" s="179"/>
      <c r="C265" s="180" t="s">
        <v>334</v>
      </c>
      <c r="D265" s="180" t="s">
        <v>129</v>
      </c>
      <c r="E265" s="181" t="s">
        <v>335</v>
      </c>
      <c r="F265" s="182" t="s">
        <v>336</v>
      </c>
      <c r="G265" s="183" t="s">
        <v>132</v>
      </c>
      <c r="H265" s="184">
        <v>234.84999999999999</v>
      </c>
      <c r="I265" s="185"/>
      <c r="J265" s="186">
        <f>ROUND(I265*H265,2)</f>
        <v>0</v>
      </c>
      <c r="K265" s="187"/>
      <c r="L265" s="38"/>
      <c r="M265" s="188" t="s">
        <v>1</v>
      </c>
      <c r="N265" s="189" t="s">
        <v>39</v>
      </c>
      <c r="O265" s="76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2" t="s">
        <v>133</v>
      </c>
      <c r="AT265" s="192" t="s">
        <v>129</v>
      </c>
      <c r="AU265" s="192" t="s">
        <v>83</v>
      </c>
      <c r="AY265" s="18" t="s">
        <v>127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8" t="s">
        <v>81</v>
      </c>
      <c r="BK265" s="193">
        <f>ROUND(I265*H265,2)</f>
        <v>0</v>
      </c>
      <c r="BL265" s="18" t="s">
        <v>133</v>
      </c>
      <c r="BM265" s="192" t="s">
        <v>337</v>
      </c>
    </row>
    <row r="266" s="2" customFormat="1">
      <c r="A266" s="37"/>
      <c r="B266" s="38"/>
      <c r="C266" s="37"/>
      <c r="D266" s="194" t="s">
        <v>135</v>
      </c>
      <c r="E266" s="37"/>
      <c r="F266" s="195" t="s">
        <v>338</v>
      </c>
      <c r="G266" s="37"/>
      <c r="H266" s="37"/>
      <c r="I266" s="196"/>
      <c r="J266" s="37"/>
      <c r="K266" s="37"/>
      <c r="L266" s="38"/>
      <c r="M266" s="197"/>
      <c r="N266" s="198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135</v>
      </c>
      <c r="AU266" s="18" t="s">
        <v>83</v>
      </c>
    </row>
    <row r="267" s="13" customFormat="1">
      <c r="A267" s="13"/>
      <c r="B267" s="199"/>
      <c r="C267" s="13"/>
      <c r="D267" s="194" t="s">
        <v>137</v>
      </c>
      <c r="E267" s="200" t="s">
        <v>1</v>
      </c>
      <c r="F267" s="201" t="s">
        <v>214</v>
      </c>
      <c r="G267" s="13"/>
      <c r="H267" s="202">
        <v>185.34999999999999</v>
      </c>
      <c r="I267" s="203"/>
      <c r="J267" s="13"/>
      <c r="K267" s="13"/>
      <c r="L267" s="199"/>
      <c r="M267" s="204"/>
      <c r="N267" s="205"/>
      <c r="O267" s="205"/>
      <c r="P267" s="205"/>
      <c r="Q267" s="205"/>
      <c r="R267" s="205"/>
      <c r="S267" s="205"/>
      <c r="T267" s="20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0" t="s">
        <v>137</v>
      </c>
      <c r="AU267" s="200" t="s">
        <v>83</v>
      </c>
      <c r="AV267" s="13" t="s">
        <v>83</v>
      </c>
      <c r="AW267" s="13" t="s">
        <v>30</v>
      </c>
      <c r="AX267" s="13" t="s">
        <v>74</v>
      </c>
      <c r="AY267" s="200" t="s">
        <v>127</v>
      </c>
    </row>
    <row r="268" s="13" customFormat="1">
      <c r="A268" s="13"/>
      <c r="B268" s="199"/>
      <c r="C268" s="13"/>
      <c r="D268" s="194" t="s">
        <v>137</v>
      </c>
      <c r="E268" s="200" t="s">
        <v>1</v>
      </c>
      <c r="F268" s="201" t="s">
        <v>215</v>
      </c>
      <c r="G268" s="13"/>
      <c r="H268" s="202">
        <v>49.5</v>
      </c>
      <c r="I268" s="203"/>
      <c r="J268" s="13"/>
      <c r="K268" s="13"/>
      <c r="L268" s="199"/>
      <c r="M268" s="204"/>
      <c r="N268" s="205"/>
      <c r="O268" s="205"/>
      <c r="P268" s="205"/>
      <c r="Q268" s="205"/>
      <c r="R268" s="205"/>
      <c r="S268" s="205"/>
      <c r="T268" s="20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0" t="s">
        <v>137</v>
      </c>
      <c r="AU268" s="200" t="s">
        <v>83</v>
      </c>
      <c r="AV268" s="13" t="s">
        <v>83</v>
      </c>
      <c r="AW268" s="13" t="s">
        <v>30</v>
      </c>
      <c r="AX268" s="13" t="s">
        <v>74</v>
      </c>
      <c r="AY268" s="200" t="s">
        <v>127</v>
      </c>
    </row>
    <row r="269" s="14" customFormat="1">
      <c r="A269" s="14"/>
      <c r="B269" s="207"/>
      <c r="C269" s="14"/>
      <c r="D269" s="194" t="s">
        <v>137</v>
      </c>
      <c r="E269" s="208" t="s">
        <v>1</v>
      </c>
      <c r="F269" s="209" t="s">
        <v>147</v>
      </c>
      <c r="G269" s="14"/>
      <c r="H269" s="210">
        <v>234.84999999999999</v>
      </c>
      <c r="I269" s="211"/>
      <c r="J269" s="14"/>
      <c r="K269" s="14"/>
      <c r="L269" s="207"/>
      <c r="M269" s="212"/>
      <c r="N269" s="213"/>
      <c r="O269" s="213"/>
      <c r="P269" s="213"/>
      <c r="Q269" s="213"/>
      <c r="R269" s="213"/>
      <c r="S269" s="213"/>
      <c r="T269" s="2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8" t="s">
        <v>137</v>
      </c>
      <c r="AU269" s="208" t="s">
        <v>83</v>
      </c>
      <c r="AV269" s="14" t="s">
        <v>133</v>
      </c>
      <c r="AW269" s="14" t="s">
        <v>30</v>
      </c>
      <c r="AX269" s="14" t="s">
        <v>81</v>
      </c>
      <c r="AY269" s="208" t="s">
        <v>127</v>
      </c>
    </row>
    <row r="270" s="2" customFormat="1" ht="16.5" customHeight="1">
      <c r="A270" s="37"/>
      <c r="B270" s="179"/>
      <c r="C270" s="180" t="s">
        <v>339</v>
      </c>
      <c r="D270" s="180" t="s">
        <v>129</v>
      </c>
      <c r="E270" s="181" t="s">
        <v>340</v>
      </c>
      <c r="F270" s="182" t="s">
        <v>341</v>
      </c>
      <c r="G270" s="183" t="s">
        <v>132</v>
      </c>
      <c r="H270" s="184">
        <v>182.59999999999999</v>
      </c>
      <c r="I270" s="185"/>
      <c r="J270" s="186">
        <f>ROUND(I270*H270,2)</f>
        <v>0</v>
      </c>
      <c r="K270" s="187"/>
      <c r="L270" s="38"/>
      <c r="M270" s="188" t="s">
        <v>1</v>
      </c>
      <c r="N270" s="189" t="s">
        <v>39</v>
      </c>
      <c r="O270" s="76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133</v>
      </c>
      <c r="AT270" s="192" t="s">
        <v>129</v>
      </c>
      <c r="AU270" s="192" t="s">
        <v>83</v>
      </c>
      <c r="AY270" s="18" t="s">
        <v>127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8" t="s">
        <v>81</v>
      </c>
      <c r="BK270" s="193">
        <f>ROUND(I270*H270,2)</f>
        <v>0</v>
      </c>
      <c r="BL270" s="18" t="s">
        <v>133</v>
      </c>
      <c r="BM270" s="192" t="s">
        <v>342</v>
      </c>
    </row>
    <row r="271" s="2" customFormat="1">
      <c r="A271" s="37"/>
      <c r="B271" s="38"/>
      <c r="C271" s="37"/>
      <c r="D271" s="194" t="s">
        <v>135</v>
      </c>
      <c r="E271" s="37"/>
      <c r="F271" s="195" t="s">
        <v>341</v>
      </c>
      <c r="G271" s="37"/>
      <c r="H271" s="37"/>
      <c r="I271" s="196"/>
      <c r="J271" s="37"/>
      <c r="K271" s="37"/>
      <c r="L271" s="38"/>
      <c r="M271" s="197"/>
      <c r="N271" s="198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135</v>
      </c>
      <c r="AU271" s="18" t="s">
        <v>83</v>
      </c>
    </row>
    <row r="272" s="2" customFormat="1" ht="16.5" customHeight="1">
      <c r="A272" s="37"/>
      <c r="B272" s="179"/>
      <c r="C272" s="223" t="s">
        <v>343</v>
      </c>
      <c r="D272" s="223" t="s">
        <v>250</v>
      </c>
      <c r="E272" s="224" t="s">
        <v>344</v>
      </c>
      <c r="F272" s="225" t="s">
        <v>345</v>
      </c>
      <c r="G272" s="226" t="s">
        <v>346</v>
      </c>
      <c r="H272" s="227">
        <v>16.698</v>
      </c>
      <c r="I272" s="228"/>
      <c r="J272" s="229">
        <f>ROUND(I272*H272,2)</f>
        <v>0</v>
      </c>
      <c r="K272" s="230"/>
      <c r="L272" s="231"/>
      <c r="M272" s="232" t="s">
        <v>1</v>
      </c>
      <c r="N272" s="233" t="s">
        <v>39</v>
      </c>
      <c r="O272" s="76"/>
      <c r="P272" s="190">
        <f>O272*H272</f>
        <v>0</v>
      </c>
      <c r="Q272" s="190">
        <v>0</v>
      </c>
      <c r="R272" s="190">
        <f>Q272*H272</f>
        <v>0</v>
      </c>
      <c r="S272" s="190">
        <v>0</v>
      </c>
      <c r="T272" s="19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2" t="s">
        <v>187</v>
      </c>
      <c r="AT272" s="192" t="s">
        <v>250</v>
      </c>
      <c r="AU272" s="192" t="s">
        <v>83</v>
      </c>
      <c r="AY272" s="18" t="s">
        <v>127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8" t="s">
        <v>81</v>
      </c>
      <c r="BK272" s="193">
        <f>ROUND(I272*H272,2)</f>
        <v>0</v>
      </c>
      <c r="BL272" s="18" t="s">
        <v>133</v>
      </c>
      <c r="BM272" s="192" t="s">
        <v>347</v>
      </c>
    </row>
    <row r="273" s="2" customFormat="1">
      <c r="A273" s="37"/>
      <c r="B273" s="38"/>
      <c r="C273" s="37"/>
      <c r="D273" s="194" t="s">
        <v>135</v>
      </c>
      <c r="E273" s="37"/>
      <c r="F273" s="195" t="s">
        <v>345</v>
      </c>
      <c r="G273" s="37"/>
      <c r="H273" s="37"/>
      <c r="I273" s="196"/>
      <c r="J273" s="37"/>
      <c r="K273" s="37"/>
      <c r="L273" s="38"/>
      <c r="M273" s="197"/>
      <c r="N273" s="198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135</v>
      </c>
      <c r="AU273" s="18" t="s">
        <v>83</v>
      </c>
    </row>
    <row r="274" s="13" customFormat="1">
      <c r="A274" s="13"/>
      <c r="B274" s="199"/>
      <c r="C274" s="13"/>
      <c r="D274" s="194" t="s">
        <v>137</v>
      </c>
      <c r="E274" s="13"/>
      <c r="F274" s="201" t="s">
        <v>348</v>
      </c>
      <c r="G274" s="13"/>
      <c r="H274" s="202">
        <v>16.698</v>
      </c>
      <c r="I274" s="203"/>
      <c r="J274" s="13"/>
      <c r="K274" s="13"/>
      <c r="L274" s="199"/>
      <c r="M274" s="204"/>
      <c r="N274" s="205"/>
      <c r="O274" s="205"/>
      <c r="P274" s="205"/>
      <c r="Q274" s="205"/>
      <c r="R274" s="205"/>
      <c r="S274" s="205"/>
      <c r="T274" s="20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0" t="s">
        <v>137</v>
      </c>
      <c r="AU274" s="200" t="s">
        <v>83</v>
      </c>
      <c r="AV274" s="13" t="s">
        <v>83</v>
      </c>
      <c r="AW274" s="13" t="s">
        <v>3</v>
      </c>
      <c r="AX274" s="13" t="s">
        <v>81</v>
      </c>
      <c r="AY274" s="200" t="s">
        <v>127</v>
      </c>
    </row>
    <row r="275" s="2" customFormat="1" ht="16.5" customHeight="1">
      <c r="A275" s="37"/>
      <c r="B275" s="179"/>
      <c r="C275" s="180" t="s">
        <v>349</v>
      </c>
      <c r="D275" s="180" t="s">
        <v>129</v>
      </c>
      <c r="E275" s="181" t="s">
        <v>350</v>
      </c>
      <c r="F275" s="182" t="s">
        <v>351</v>
      </c>
      <c r="G275" s="183" t="s">
        <v>218</v>
      </c>
      <c r="H275" s="184">
        <v>4923</v>
      </c>
      <c r="I275" s="185"/>
      <c r="J275" s="186">
        <f>ROUND(I275*H275,2)</f>
        <v>0</v>
      </c>
      <c r="K275" s="187"/>
      <c r="L275" s="38"/>
      <c r="M275" s="188" t="s">
        <v>1</v>
      </c>
      <c r="N275" s="189" t="s">
        <v>39</v>
      </c>
      <c r="O275" s="76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2" t="s">
        <v>133</v>
      </c>
      <c r="AT275" s="192" t="s">
        <v>129</v>
      </c>
      <c r="AU275" s="192" t="s">
        <v>83</v>
      </c>
      <c r="AY275" s="18" t="s">
        <v>127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8" t="s">
        <v>81</v>
      </c>
      <c r="BK275" s="193">
        <f>ROUND(I275*H275,2)</f>
        <v>0</v>
      </c>
      <c r="BL275" s="18" t="s">
        <v>133</v>
      </c>
      <c r="BM275" s="192" t="s">
        <v>352</v>
      </c>
    </row>
    <row r="276" s="13" customFormat="1">
      <c r="A276" s="13"/>
      <c r="B276" s="199"/>
      <c r="C276" s="13"/>
      <c r="D276" s="194" t="s">
        <v>137</v>
      </c>
      <c r="E276" s="200" t="s">
        <v>1</v>
      </c>
      <c r="F276" s="201" t="s">
        <v>353</v>
      </c>
      <c r="G276" s="13"/>
      <c r="H276" s="202">
        <v>4923</v>
      </c>
      <c r="I276" s="203"/>
      <c r="J276" s="13"/>
      <c r="K276" s="13"/>
      <c r="L276" s="199"/>
      <c r="M276" s="204"/>
      <c r="N276" s="205"/>
      <c r="O276" s="205"/>
      <c r="P276" s="205"/>
      <c r="Q276" s="205"/>
      <c r="R276" s="205"/>
      <c r="S276" s="205"/>
      <c r="T276" s="20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0" t="s">
        <v>137</v>
      </c>
      <c r="AU276" s="200" t="s">
        <v>83</v>
      </c>
      <c r="AV276" s="13" t="s">
        <v>83</v>
      </c>
      <c r="AW276" s="13" t="s">
        <v>30</v>
      </c>
      <c r="AX276" s="13" t="s">
        <v>81</v>
      </c>
      <c r="AY276" s="200" t="s">
        <v>127</v>
      </c>
    </row>
    <row r="277" s="12" customFormat="1" ht="22.8" customHeight="1">
      <c r="A277" s="12"/>
      <c r="B277" s="166"/>
      <c r="C277" s="12"/>
      <c r="D277" s="167" t="s">
        <v>73</v>
      </c>
      <c r="E277" s="177" t="s">
        <v>133</v>
      </c>
      <c r="F277" s="177" t="s">
        <v>354</v>
      </c>
      <c r="G277" s="12"/>
      <c r="H277" s="12"/>
      <c r="I277" s="169"/>
      <c r="J277" s="178">
        <f>BK277</f>
        <v>0</v>
      </c>
      <c r="K277" s="12"/>
      <c r="L277" s="166"/>
      <c r="M277" s="171"/>
      <c r="N277" s="172"/>
      <c r="O277" s="172"/>
      <c r="P277" s="173">
        <f>SUM(P278:P288)</f>
        <v>0</v>
      </c>
      <c r="Q277" s="172"/>
      <c r="R277" s="173">
        <f>SUM(R278:R288)</f>
        <v>0</v>
      </c>
      <c r="S277" s="172"/>
      <c r="T277" s="174">
        <f>SUM(T278:T288)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67" t="s">
        <v>81</v>
      </c>
      <c r="AT277" s="175" t="s">
        <v>73</v>
      </c>
      <c r="AU277" s="175" t="s">
        <v>81</v>
      </c>
      <c r="AY277" s="167" t="s">
        <v>127</v>
      </c>
      <c r="BK277" s="176">
        <f>SUM(BK278:BK288)</f>
        <v>0</v>
      </c>
    </row>
    <row r="278" s="2" customFormat="1" ht="24.15" customHeight="1">
      <c r="A278" s="37"/>
      <c r="B278" s="179"/>
      <c r="C278" s="180" t="s">
        <v>355</v>
      </c>
      <c r="D278" s="180" t="s">
        <v>129</v>
      </c>
      <c r="E278" s="181" t="s">
        <v>356</v>
      </c>
      <c r="F278" s="182" t="s">
        <v>357</v>
      </c>
      <c r="G278" s="183" t="s">
        <v>218</v>
      </c>
      <c r="H278" s="184">
        <v>72.545000000000002</v>
      </c>
      <c r="I278" s="185"/>
      <c r="J278" s="186">
        <f>ROUND(I278*H278,2)</f>
        <v>0</v>
      </c>
      <c r="K278" s="187"/>
      <c r="L278" s="38"/>
      <c r="M278" s="188" t="s">
        <v>1</v>
      </c>
      <c r="N278" s="189" t="s">
        <v>39</v>
      </c>
      <c r="O278" s="76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2" t="s">
        <v>133</v>
      </c>
      <c r="AT278" s="192" t="s">
        <v>129</v>
      </c>
      <c r="AU278" s="192" t="s">
        <v>83</v>
      </c>
      <c r="AY278" s="18" t="s">
        <v>127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8" t="s">
        <v>81</v>
      </c>
      <c r="BK278" s="193">
        <f>ROUND(I278*H278,2)</f>
        <v>0</v>
      </c>
      <c r="BL278" s="18" t="s">
        <v>133</v>
      </c>
      <c r="BM278" s="192" t="s">
        <v>358</v>
      </c>
    </row>
    <row r="279" s="2" customFormat="1">
      <c r="A279" s="37"/>
      <c r="B279" s="38"/>
      <c r="C279" s="37"/>
      <c r="D279" s="194" t="s">
        <v>135</v>
      </c>
      <c r="E279" s="37"/>
      <c r="F279" s="195" t="s">
        <v>357</v>
      </c>
      <c r="G279" s="37"/>
      <c r="H279" s="37"/>
      <c r="I279" s="196"/>
      <c r="J279" s="37"/>
      <c r="K279" s="37"/>
      <c r="L279" s="38"/>
      <c r="M279" s="197"/>
      <c r="N279" s="198"/>
      <c r="O279" s="76"/>
      <c r="P279" s="76"/>
      <c r="Q279" s="76"/>
      <c r="R279" s="76"/>
      <c r="S279" s="76"/>
      <c r="T279" s="7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135</v>
      </c>
      <c r="AU279" s="18" t="s">
        <v>83</v>
      </c>
    </row>
    <row r="280" s="13" customFormat="1">
      <c r="A280" s="13"/>
      <c r="B280" s="199"/>
      <c r="C280" s="13"/>
      <c r="D280" s="194" t="s">
        <v>137</v>
      </c>
      <c r="E280" s="200" t="s">
        <v>1</v>
      </c>
      <c r="F280" s="201" t="s">
        <v>359</v>
      </c>
      <c r="G280" s="13"/>
      <c r="H280" s="202">
        <v>59.399999999999999</v>
      </c>
      <c r="I280" s="203"/>
      <c r="J280" s="13"/>
      <c r="K280" s="13"/>
      <c r="L280" s="199"/>
      <c r="M280" s="204"/>
      <c r="N280" s="205"/>
      <c r="O280" s="205"/>
      <c r="P280" s="205"/>
      <c r="Q280" s="205"/>
      <c r="R280" s="205"/>
      <c r="S280" s="205"/>
      <c r="T280" s="20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0" t="s">
        <v>137</v>
      </c>
      <c r="AU280" s="200" t="s">
        <v>83</v>
      </c>
      <c r="AV280" s="13" t="s">
        <v>83</v>
      </c>
      <c r="AW280" s="13" t="s">
        <v>30</v>
      </c>
      <c r="AX280" s="13" t="s">
        <v>74</v>
      </c>
      <c r="AY280" s="200" t="s">
        <v>127</v>
      </c>
    </row>
    <row r="281" s="13" customFormat="1">
      <c r="A281" s="13"/>
      <c r="B281" s="199"/>
      <c r="C281" s="13"/>
      <c r="D281" s="194" t="s">
        <v>137</v>
      </c>
      <c r="E281" s="200" t="s">
        <v>1</v>
      </c>
      <c r="F281" s="201" t="s">
        <v>360</v>
      </c>
      <c r="G281" s="13"/>
      <c r="H281" s="202">
        <v>12.32</v>
      </c>
      <c r="I281" s="203"/>
      <c r="J281" s="13"/>
      <c r="K281" s="13"/>
      <c r="L281" s="199"/>
      <c r="M281" s="204"/>
      <c r="N281" s="205"/>
      <c r="O281" s="205"/>
      <c r="P281" s="205"/>
      <c r="Q281" s="205"/>
      <c r="R281" s="205"/>
      <c r="S281" s="205"/>
      <c r="T281" s="20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0" t="s">
        <v>137</v>
      </c>
      <c r="AU281" s="200" t="s">
        <v>83</v>
      </c>
      <c r="AV281" s="13" t="s">
        <v>83</v>
      </c>
      <c r="AW281" s="13" t="s">
        <v>30</v>
      </c>
      <c r="AX281" s="13" t="s">
        <v>74</v>
      </c>
      <c r="AY281" s="200" t="s">
        <v>127</v>
      </c>
    </row>
    <row r="282" s="13" customFormat="1">
      <c r="A282" s="13"/>
      <c r="B282" s="199"/>
      <c r="C282" s="13"/>
      <c r="D282" s="194" t="s">
        <v>137</v>
      </c>
      <c r="E282" s="200" t="s">
        <v>1</v>
      </c>
      <c r="F282" s="201" t="s">
        <v>361</v>
      </c>
      <c r="G282" s="13"/>
      <c r="H282" s="202">
        <v>0.82499999999999996</v>
      </c>
      <c r="I282" s="203"/>
      <c r="J282" s="13"/>
      <c r="K282" s="13"/>
      <c r="L282" s="199"/>
      <c r="M282" s="204"/>
      <c r="N282" s="205"/>
      <c r="O282" s="205"/>
      <c r="P282" s="205"/>
      <c r="Q282" s="205"/>
      <c r="R282" s="205"/>
      <c r="S282" s="205"/>
      <c r="T282" s="20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0" t="s">
        <v>137</v>
      </c>
      <c r="AU282" s="200" t="s">
        <v>83</v>
      </c>
      <c r="AV282" s="13" t="s">
        <v>83</v>
      </c>
      <c r="AW282" s="13" t="s">
        <v>30</v>
      </c>
      <c r="AX282" s="13" t="s">
        <v>74</v>
      </c>
      <c r="AY282" s="200" t="s">
        <v>127</v>
      </c>
    </row>
    <row r="283" s="14" customFormat="1">
      <c r="A283" s="14"/>
      <c r="B283" s="207"/>
      <c r="C283" s="14"/>
      <c r="D283" s="194" t="s">
        <v>137</v>
      </c>
      <c r="E283" s="208" t="s">
        <v>1</v>
      </c>
      <c r="F283" s="209" t="s">
        <v>147</v>
      </c>
      <c r="G283" s="14"/>
      <c r="H283" s="210">
        <v>72.545000000000002</v>
      </c>
      <c r="I283" s="211"/>
      <c r="J283" s="14"/>
      <c r="K283" s="14"/>
      <c r="L283" s="207"/>
      <c r="M283" s="212"/>
      <c r="N283" s="213"/>
      <c r="O283" s="213"/>
      <c r="P283" s="213"/>
      <c r="Q283" s="213"/>
      <c r="R283" s="213"/>
      <c r="S283" s="213"/>
      <c r="T283" s="2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8" t="s">
        <v>137</v>
      </c>
      <c r="AU283" s="208" t="s">
        <v>83</v>
      </c>
      <c r="AV283" s="14" t="s">
        <v>133</v>
      </c>
      <c r="AW283" s="14" t="s">
        <v>30</v>
      </c>
      <c r="AX283" s="14" t="s">
        <v>81</v>
      </c>
      <c r="AY283" s="208" t="s">
        <v>127</v>
      </c>
    </row>
    <row r="284" s="2" customFormat="1" ht="24.15" customHeight="1">
      <c r="A284" s="37"/>
      <c r="B284" s="179"/>
      <c r="C284" s="180" t="s">
        <v>362</v>
      </c>
      <c r="D284" s="180" t="s">
        <v>129</v>
      </c>
      <c r="E284" s="181" t="s">
        <v>363</v>
      </c>
      <c r="F284" s="182" t="s">
        <v>364</v>
      </c>
      <c r="G284" s="183" t="s">
        <v>218</v>
      </c>
      <c r="H284" s="184">
        <v>0.42799999999999999</v>
      </c>
      <c r="I284" s="185"/>
      <c r="J284" s="186">
        <f>ROUND(I284*H284,2)</f>
        <v>0</v>
      </c>
      <c r="K284" s="187"/>
      <c r="L284" s="38"/>
      <c r="M284" s="188" t="s">
        <v>1</v>
      </c>
      <c r="N284" s="189" t="s">
        <v>39</v>
      </c>
      <c r="O284" s="76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2" t="s">
        <v>133</v>
      </c>
      <c r="AT284" s="192" t="s">
        <v>129</v>
      </c>
      <c r="AU284" s="192" t="s">
        <v>83</v>
      </c>
      <c r="AY284" s="18" t="s">
        <v>127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8" t="s">
        <v>81</v>
      </c>
      <c r="BK284" s="193">
        <f>ROUND(I284*H284,2)</f>
        <v>0</v>
      </c>
      <c r="BL284" s="18" t="s">
        <v>133</v>
      </c>
      <c r="BM284" s="192" t="s">
        <v>365</v>
      </c>
    </row>
    <row r="285" s="2" customFormat="1">
      <c r="A285" s="37"/>
      <c r="B285" s="38"/>
      <c r="C285" s="37"/>
      <c r="D285" s="194" t="s">
        <v>135</v>
      </c>
      <c r="E285" s="37"/>
      <c r="F285" s="195" t="s">
        <v>364</v>
      </c>
      <c r="G285" s="37"/>
      <c r="H285" s="37"/>
      <c r="I285" s="196"/>
      <c r="J285" s="37"/>
      <c r="K285" s="37"/>
      <c r="L285" s="38"/>
      <c r="M285" s="197"/>
      <c r="N285" s="198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135</v>
      </c>
      <c r="AU285" s="18" t="s">
        <v>83</v>
      </c>
    </row>
    <row r="286" s="2" customFormat="1" ht="16.5" customHeight="1">
      <c r="A286" s="37"/>
      <c r="B286" s="179"/>
      <c r="C286" s="180" t="s">
        <v>366</v>
      </c>
      <c r="D286" s="180" t="s">
        <v>129</v>
      </c>
      <c r="E286" s="181" t="s">
        <v>367</v>
      </c>
      <c r="F286" s="182" t="s">
        <v>368</v>
      </c>
      <c r="G286" s="183" t="s">
        <v>132</v>
      </c>
      <c r="H286" s="184">
        <v>4.4000000000000004</v>
      </c>
      <c r="I286" s="185"/>
      <c r="J286" s="186">
        <f>ROUND(I286*H286,2)</f>
        <v>0</v>
      </c>
      <c r="K286" s="187"/>
      <c r="L286" s="38"/>
      <c r="M286" s="188" t="s">
        <v>1</v>
      </c>
      <c r="N286" s="189" t="s">
        <v>39</v>
      </c>
      <c r="O286" s="76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2" t="s">
        <v>133</v>
      </c>
      <c r="AT286" s="192" t="s">
        <v>129</v>
      </c>
      <c r="AU286" s="192" t="s">
        <v>83</v>
      </c>
      <c r="AY286" s="18" t="s">
        <v>127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8" t="s">
        <v>81</v>
      </c>
      <c r="BK286" s="193">
        <f>ROUND(I286*H286,2)</f>
        <v>0</v>
      </c>
      <c r="BL286" s="18" t="s">
        <v>133</v>
      </c>
      <c r="BM286" s="192" t="s">
        <v>369</v>
      </c>
    </row>
    <row r="287" s="2" customFormat="1">
      <c r="A287" s="37"/>
      <c r="B287" s="38"/>
      <c r="C287" s="37"/>
      <c r="D287" s="194" t="s">
        <v>135</v>
      </c>
      <c r="E287" s="37"/>
      <c r="F287" s="195" t="s">
        <v>368</v>
      </c>
      <c r="G287" s="37"/>
      <c r="H287" s="37"/>
      <c r="I287" s="196"/>
      <c r="J287" s="37"/>
      <c r="K287" s="37"/>
      <c r="L287" s="38"/>
      <c r="M287" s="197"/>
      <c r="N287" s="19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135</v>
      </c>
      <c r="AU287" s="18" t="s">
        <v>83</v>
      </c>
    </row>
    <row r="288" s="13" customFormat="1">
      <c r="A288" s="13"/>
      <c r="B288" s="199"/>
      <c r="C288" s="13"/>
      <c r="D288" s="194" t="s">
        <v>137</v>
      </c>
      <c r="E288" s="200" t="s">
        <v>1</v>
      </c>
      <c r="F288" s="201" t="s">
        <v>370</v>
      </c>
      <c r="G288" s="13"/>
      <c r="H288" s="202">
        <v>4.4000000000000004</v>
      </c>
      <c r="I288" s="203"/>
      <c r="J288" s="13"/>
      <c r="K288" s="13"/>
      <c r="L288" s="199"/>
      <c r="M288" s="204"/>
      <c r="N288" s="205"/>
      <c r="O288" s="205"/>
      <c r="P288" s="205"/>
      <c r="Q288" s="205"/>
      <c r="R288" s="205"/>
      <c r="S288" s="205"/>
      <c r="T288" s="20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0" t="s">
        <v>137</v>
      </c>
      <c r="AU288" s="200" t="s">
        <v>83</v>
      </c>
      <c r="AV288" s="13" t="s">
        <v>83</v>
      </c>
      <c r="AW288" s="13" t="s">
        <v>30</v>
      </c>
      <c r="AX288" s="13" t="s">
        <v>81</v>
      </c>
      <c r="AY288" s="200" t="s">
        <v>127</v>
      </c>
    </row>
    <row r="289" s="12" customFormat="1" ht="22.8" customHeight="1">
      <c r="A289" s="12"/>
      <c r="B289" s="166"/>
      <c r="C289" s="12"/>
      <c r="D289" s="167" t="s">
        <v>73</v>
      </c>
      <c r="E289" s="177" t="s">
        <v>166</v>
      </c>
      <c r="F289" s="177" t="s">
        <v>371</v>
      </c>
      <c r="G289" s="12"/>
      <c r="H289" s="12"/>
      <c r="I289" s="169"/>
      <c r="J289" s="178">
        <f>BK289</f>
        <v>0</v>
      </c>
      <c r="K289" s="12"/>
      <c r="L289" s="166"/>
      <c r="M289" s="171"/>
      <c r="N289" s="172"/>
      <c r="O289" s="172"/>
      <c r="P289" s="173">
        <f>SUM(P290:P342)</f>
        <v>0</v>
      </c>
      <c r="Q289" s="172"/>
      <c r="R289" s="173">
        <f>SUM(R290:R342)</f>
        <v>3.7223999999999995</v>
      </c>
      <c r="S289" s="172"/>
      <c r="T289" s="174">
        <f>SUM(T290:T342)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7" t="s">
        <v>81</v>
      </c>
      <c r="AT289" s="175" t="s">
        <v>73</v>
      </c>
      <c r="AU289" s="175" t="s">
        <v>81</v>
      </c>
      <c r="AY289" s="167" t="s">
        <v>127</v>
      </c>
      <c r="BK289" s="176">
        <f>SUM(BK290:BK342)</f>
        <v>0</v>
      </c>
    </row>
    <row r="290" s="2" customFormat="1" ht="16.5" customHeight="1">
      <c r="A290" s="37"/>
      <c r="B290" s="179"/>
      <c r="C290" s="180" t="s">
        <v>372</v>
      </c>
      <c r="D290" s="180" t="s">
        <v>129</v>
      </c>
      <c r="E290" s="181" t="s">
        <v>373</v>
      </c>
      <c r="F290" s="182" t="s">
        <v>374</v>
      </c>
      <c r="G290" s="183" t="s">
        <v>132</v>
      </c>
      <c r="H290" s="184">
        <v>2.3999999999999999</v>
      </c>
      <c r="I290" s="185"/>
      <c r="J290" s="186">
        <f>ROUND(I290*H290,2)</f>
        <v>0</v>
      </c>
      <c r="K290" s="187"/>
      <c r="L290" s="38"/>
      <c r="M290" s="188" t="s">
        <v>1</v>
      </c>
      <c r="N290" s="189" t="s">
        <v>39</v>
      </c>
      <c r="O290" s="76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2" t="s">
        <v>133</v>
      </c>
      <c r="AT290" s="192" t="s">
        <v>129</v>
      </c>
      <c r="AU290" s="192" t="s">
        <v>83</v>
      </c>
      <c r="AY290" s="18" t="s">
        <v>127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8" t="s">
        <v>81</v>
      </c>
      <c r="BK290" s="193">
        <f>ROUND(I290*H290,2)</f>
        <v>0</v>
      </c>
      <c r="BL290" s="18" t="s">
        <v>133</v>
      </c>
      <c r="BM290" s="192" t="s">
        <v>375</v>
      </c>
    </row>
    <row r="291" s="2" customFormat="1">
      <c r="A291" s="37"/>
      <c r="B291" s="38"/>
      <c r="C291" s="37"/>
      <c r="D291" s="194" t="s">
        <v>135</v>
      </c>
      <c r="E291" s="37"/>
      <c r="F291" s="195" t="s">
        <v>376</v>
      </c>
      <c r="G291" s="37"/>
      <c r="H291" s="37"/>
      <c r="I291" s="196"/>
      <c r="J291" s="37"/>
      <c r="K291" s="37"/>
      <c r="L291" s="38"/>
      <c r="M291" s="197"/>
      <c r="N291" s="19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135</v>
      </c>
      <c r="AU291" s="18" t="s">
        <v>83</v>
      </c>
    </row>
    <row r="292" s="2" customFormat="1" ht="24.15" customHeight="1">
      <c r="A292" s="37"/>
      <c r="B292" s="179"/>
      <c r="C292" s="180" t="s">
        <v>377</v>
      </c>
      <c r="D292" s="180" t="s">
        <v>129</v>
      </c>
      <c r="E292" s="181" t="s">
        <v>378</v>
      </c>
      <c r="F292" s="182" t="s">
        <v>379</v>
      </c>
      <c r="G292" s="183" t="s">
        <v>132</v>
      </c>
      <c r="H292" s="184">
        <v>528.97500000000002</v>
      </c>
      <c r="I292" s="185"/>
      <c r="J292" s="186">
        <f>ROUND(I292*H292,2)</f>
        <v>0</v>
      </c>
      <c r="K292" s="187"/>
      <c r="L292" s="38"/>
      <c r="M292" s="188" t="s">
        <v>1</v>
      </c>
      <c r="N292" s="189" t="s">
        <v>39</v>
      </c>
      <c r="O292" s="76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2" t="s">
        <v>133</v>
      </c>
      <c r="AT292" s="192" t="s">
        <v>129</v>
      </c>
      <c r="AU292" s="192" t="s">
        <v>83</v>
      </c>
      <c r="AY292" s="18" t="s">
        <v>127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8" t="s">
        <v>81</v>
      </c>
      <c r="BK292" s="193">
        <f>ROUND(I292*H292,2)</f>
        <v>0</v>
      </c>
      <c r="BL292" s="18" t="s">
        <v>133</v>
      </c>
      <c r="BM292" s="192" t="s">
        <v>380</v>
      </c>
    </row>
    <row r="293" s="2" customFormat="1">
      <c r="A293" s="37"/>
      <c r="B293" s="38"/>
      <c r="C293" s="37"/>
      <c r="D293" s="194" t="s">
        <v>135</v>
      </c>
      <c r="E293" s="37"/>
      <c r="F293" s="195" t="s">
        <v>381</v>
      </c>
      <c r="G293" s="37"/>
      <c r="H293" s="37"/>
      <c r="I293" s="196"/>
      <c r="J293" s="37"/>
      <c r="K293" s="37"/>
      <c r="L293" s="38"/>
      <c r="M293" s="197"/>
      <c r="N293" s="198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135</v>
      </c>
      <c r="AU293" s="18" t="s">
        <v>83</v>
      </c>
    </row>
    <row r="294" s="13" customFormat="1">
      <c r="A294" s="13"/>
      <c r="B294" s="199"/>
      <c r="C294" s="13"/>
      <c r="D294" s="194" t="s">
        <v>137</v>
      </c>
      <c r="E294" s="200" t="s">
        <v>1</v>
      </c>
      <c r="F294" s="201" t="s">
        <v>382</v>
      </c>
      <c r="G294" s="13"/>
      <c r="H294" s="202">
        <v>13.875</v>
      </c>
      <c r="I294" s="203"/>
      <c r="J294" s="13"/>
      <c r="K294" s="13"/>
      <c r="L294" s="199"/>
      <c r="M294" s="204"/>
      <c r="N294" s="205"/>
      <c r="O294" s="205"/>
      <c r="P294" s="205"/>
      <c r="Q294" s="205"/>
      <c r="R294" s="205"/>
      <c r="S294" s="205"/>
      <c r="T294" s="20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0" t="s">
        <v>137</v>
      </c>
      <c r="AU294" s="200" t="s">
        <v>83</v>
      </c>
      <c r="AV294" s="13" t="s">
        <v>83</v>
      </c>
      <c r="AW294" s="13" t="s">
        <v>30</v>
      </c>
      <c r="AX294" s="13" t="s">
        <v>74</v>
      </c>
      <c r="AY294" s="200" t="s">
        <v>127</v>
      </c>
    </row>
    <row r="295" s="13" customFormat="1">
      <c r="A295" s="13"/>
      <c r="B295" s="199"/>
      <c r="C295" s="13"/>
      <c r="D295" s="194" t="s">
        <v>137</v>
      </c>
      <c r="E295" s="200" t="s">
        <v>1</v>
      </c>
      <c r="F295" s="201" t="s">
        <v>144</v>
      </c>
      <c r="G295" s="13"/>
      <c r="H295" s="202">
        <v>391.60000000000002</v>
      </c>
      <c r="I295" s="203"/>
      <c r="J295" s="13"/>
      <c r="K295" s="13"/>
      <c r="L295" s="199"/>
      <c r="M295" s="204"/>
      <c r="N295" s="205"/>
      <c r="O295" s="205"/>
      <c r="P295" s="205"/>
      <c r="Q295" s="205"/>
      <c r="R295" s="205"/>
      <c r="S295" s="205"/>
      <c r="T295" s="20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0" t="s">
        <v>137</v>
      </c>
      <c r="AU295" s="200" t="s">
        <v>83</v>
      </c>
      <c r="AV295" s="13" t="s">
        <v>83</v>
      </c>
      <c r="AW295" s="13" t="s">
        <v>30</v>
      </c>
      <c r="AX295" s="13" t="s">
        <v>74</v>
      </c>
      <c r="AY295" s="200" t="s">
        <v>127</v>
      </c>
    </row>
    <row r="296" s="13" customFormat="1">
      <c r="A296" s="13"/>
      <c r="B296" s="199"/>
      <c r="C296" s="13"/>
      <c r="D296" s="194" t="s">
        <v>137</v>
      </c>
      <c r="E296" s="200" t="s">
        <v>1</v>
      </c>
      <c r="F296" s="201" t="s">
        <v>145</v>
      </c>
      <c r="G296" s="13"/>
      <c r="H296" s="202">
        <v>71.5</v>
      </c>
      <c r="I296" s="203"/>
      <c r="J296" s="13"/>
      <c r="K296" s="13"/>
      <c r="L296" s="199"/>
      <c r="M296" s="204"/>
      <c r="N296" s="205"/>
      <c r="O296" s="205"/>
      <c r="P296" s="205"/>
      <c r="Q296" s="205"/>
      <c r="R296" s="205"/>
      <c r="S296" s="205"/>
      <c r="T296" s="20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0" t="s">
        <v>137</v>
      </c>
      <c r="AU296" s="200" t="s">
        <v>83</v>
      </c>
      <c r="AV296" s="13" t="s">
        <v>83</v>
      </c>
      <c r="AW296" s="13" t="s">
        <v>30</v>
      </c>
      <c r="AX296" s="13" t="s">
        <v>74</v>
      </c>
      <c r="AY296" s="200" t="s">
        <v>127</v>
      </c>
    </row>
    <row r="297" s="13" customFormat="1">
      <c r="A297" s="13"/>
      <c r="B297" s="199"/>
      <c r="C297" s="13"/>
      <c r="D297" s="194" t="s">
        <v>137</v>
      </c>
      <c r="E297" s="200" t="s">
        <v>1</v>
      </c>
      <c r="F297" s="201" t="s">
        <v>383</v>
      </c>
      <c r="G297" s="13"/>
      <c r="H297" s="202">
        <v>52</v>
      </c>
      <c r="I297" s="203"/>
      <c r="J297" s="13"/>
      <c r="K297" s="13"/>
      <c r="L297" s="199"/>
      <c r="M297" s="204"/>
      <c r="N297" s="205"/>
      <c r="O297" s="205"/>
      <c r="P297" s="205"/>
      <c r="Q297" s="205"/>
      <c r="R297" s="205"/>
      <c r="S297" s="205"/>
      <c r="T297" s="20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0" t="s">
        <v>137</v>
      </c>
      <c r="AU297" s="200" t="s">
        <v>83</v>
      </c>
      <c r="AV297" s="13" t="s">
        <v>83</v>
      </c>
      <c r="AW297" s="13" t="s">
        <v>30</v>
      </c>
      <c r="AX297" s="13" t="s">
        <v>74</v>
      </c>
      <c r="AY297" s="200" t="s">
        <v>127</v>
      </c>
    </row>
    <row r="298" s="14" customFormat="1">
      <c r="A298" s="14"/>
      <c r="B298" s="207"/>
      <c r="C298" s="14"/>
      <c r="D298" s="194" t="s">
        <v>137</v>
      </c>
      <c r="E298" s="208" t="s">
        <v>1</v>
      </c>
      <c r="F298" s="209" t="s">
        <v>147</v>
      </c>
      <c r="G298" s="14"/>
      <c r="H298" s="210">
        <v>528.97500000000002</v>
      </c>
      <c r="I298" s="211"/>
      <c r="J298" s="14"/>
      <c r="K298" s="14"/>
      <c r="L298" s="207"/>
      <c r="M298" s="212"/>
      <c r="N298" s="213"/>
      <c r="O298" s="213"/>
      <c r="P298" s="213"/>
      <c r="Q298" s="213"/>
      <c r="R298" s="213"/>
      <c r="S298" s="213"/>
      <c r="T298" s="2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8" t="s">
        <v>137</v>
      </c>
      <c r="AU298" s="208" t="s">
        <v>83</v>
      </c>
      <c r="AV298" s="14" t="s">
        <v>133</v>
      </c>
      <c r="AW298" s="14" t="s">
        <v>30</v>
      </c>
      <c r="AX298" s="14" t="s">
        <v>81</v>
      </c>
      <c r="AY298" s="208" t="s">
        <v>127</v>
      </c>
    </row>
    <row r="299" s="2" customFormat="1" ht="24.15" customHeight="1">
      <c r="A299" s="37"/>
      <c r="B299" s="179"/>
      <c r="C299" s="180" t="s">
        <v>384</v>
      </c>
      <c r="D299" s="180" t="s">
        <v>129</v>
      </c>
      <c r="E299" s="181" t="s">
        <v>385</v>
      </c>
      <c r="F299" s="182" t="s">
        <v>386</v>
      </c>
      <c r="G299" s="183" t="s">
        <v>132</v>
      </c>
      <c r="H299" s="184">
        <v>528.97500000000002</v>
      </c>
      <c r="I299" s="185"/>
      <c r="J299" s="186">
        <f>ROUND(I299*H299,2)</f>
        <v>0</v>
      </c>
      <c r="K299" s="187"/>
      <c r="L299" s="38"/>
      <c r="M299" s="188" t="s">
        <v>1</v>
      </c>
      <c r="N299" s="189" t="s">
        <v>39</v>
      </c>
      <c r="O299" s="76"/>
      <c r="P299" s="190">
        <f>O299*H299</f>
        <v>0</v>
      </c>
      <c r="Q299" s="190">
        <v>0</v>
      </c>
      <c r="R299" s="190">
        <f>Q299*H299</f>
        <v>0</v>
      </c>
      <c r="S299" s="190">
        <v>0</v>
      </c>
      <c r="T299" s="19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2" t="s">
        <v>133</v>
      </c>
      <c r="AT299" s="192" t="s">
        <v>129</v>
      </c>
      <c r="AU299" s="192" t="s">
        <v>83</v>
      </c>
      <c r="AY299" s="18" t="s">
        <v>127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18" t="s">
        <v>81</v>
      </c>
      <c r="BK299" s="193">
        <f>ROUND(I299*H299,2)</f>
        <v>0</v>
      </c>
      <c r="BL299" s="18" t="s">
        <v>133</v>
      </c>
      <c r="BM299" s="192" t="s">
        <v>387</v>
      </c>
    </row>
    <row r="300" s="2" customFormat="1">
      <c r="A300" s="37"/>
      <c r="B300" s="38"/>
      <c r="C300" s="37"/>
      <c r="D300" s="194" t="s">
        <v>135</v>
      </c>
      <c r="E300" s="37"/>
      <c r="F300" s="195" t="s">
        <v>388</v>
      </c>
      <c r="G300" s="37"/>
      <c r="H300" s="37"/>
      <c r="I300" s="196"/>
      <c r="J300" s="37"/>
      <c r="K300" s="37"/>
      <c r="L300" s="38"/>
      <c r="M300" s="197"/>
      <c r="N300" s="198"/>
      <c r="O300" s="76"/>
      <c r="P300" s="76"/>
      <c r="Q300" s="76"/>
      <c r="R300" s="76"/>
      <c r="S300" s="76"/>
      <c r="T300" s="7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8" t="s">
        <v>135</v>
      </c>
      <c r="AU300" s="18" t="s">
        <v>83</v>
      </c>
    </row>
    <row r="301" s="13" customFormat="1">
      <c r="A301" s="13"/>
      <c r="B301" s="199"/>
      <c r="C301" s="13"/>
      <c r="D301" s="194" t="s">
        <v>137</v>
      </c>
      <c r="E301" s="200" t="s">
        <v>1</v>
      </c>
      <c r="F301" s="201" t="s">
        <v>382</v>
      </c>
      <c r="G301" s="13"/>
      <c r="H301" s="202">
        <v>13.875</v>
      </c>
      <c r="I301" s="203"/>
      <c r="J301" s="13"/>
      <c r="K301" s="13"/>
      <c r="L301" s="199"/>
      <c r="M301" s="204"/>
      <c r="N301" s="205"/>
      <c r="O301" s="205"/>
      <c r="P301" s="205"/>
      <c r="Q301" s="205"/>
      <c r="R301" s="205"/>
      <c r="S301" s="205"/>
      <c r="T301" s="20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0" t="s">
        <v>137</v>
      </c>
      <c r="AU301" s="200" t="s">
        <v>83</v>
      </c>
      <c r="AV301" s="13" t="s">
        <v>83</v>
      </c>
      <c r="AW301" s="13" t="s">
        <v>30</v>
      </c>
      <c r="AX301" s="13" t="s">
        <v>74</v>
      </c>
      <c r="AY301" s="200" t="s">
        <v>127</v>
      </c>
    </row>
    <row r="302" s="13" customFormat="1">
      <c r="A302" s="13"/>
      <c r="B302" s="199"/>
      <c r="C302" s="13"/>
      <c r="D302" s="194" t="s">
        <v>137</v>
      </c>
      <c r="E302" s="200" t="s">
        <v>1</v>
      </c>
      <c r="F302" s="201" t="s">
        <v>144</v>
      </c>
      <c r="G302" s="13"/>
      <c r="H302" s="202">
        <v>391.60000000000002</v>
      </c>
      <c r="I302" s="203"/>
      <c r="J302" s="13"/>
      <c r="K302" s="13"/>
      <c r="L302" s="199"/>
      <c r="M302" s="204"/>
      <c r="N302" s="205"/>
      <c r="O302" s="205"/>
      <c r="P302" s="205"/>
      <c r="Q302" s="205"/>
      <c r="R302" s="205"/>
      <c r="S302" s="205"/>
      <c r="T302" s="20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0" t="s">
        <v>137</v>
      </c>
      <c r="AU302" s="200" t="s">
        <v>83</v>
      </c>
      <c r="AV302" s="13" t="s">
        <v>83</v>
      </c>
      <c r="AW302" s="13" t="s">
        <v>30</v>
      </c>
      <c r="AX302" s="13" t="s">
        <v>74</v>
      </c>
      <c r="AY302" s="200" t="s">
        <v>127</v>
      </c>
    </row>
    <row r="303" s="13" customFormat="1">
      <c r="A303" s="13"/>
      <c r="B303" s="199"/>
      <c r="C303" s="13"/>
      <c r="D303" s="194" t="s">
        <v>137</v>
      </c>
      <c r="E303" s="200" t="s">
        <v>1</v>
      </c>
      <c r="F303" s="201" t="s">
        <v>145</v>
      </c>
      <c r="G303" s="13"/>
      <c r="H303" s="202">
        <v>71.5</v>
      </c>
      <c r="I303" s="203"/>
      <c r="J303" s="13"/>
      <c r="K303" s="13"/>
      <c r="L303" s="199"/>
      <c r="M303" s="204"/>
      <c r="N303" s="205"/>
      <c r="O303" s="205"/>
      <c r="P303" s="205"/>
      <c r="Q303" s="205"/>
      <c r="R303" s="205"/>
      <c r="S303" s="205"/>
      <c r="T303" s="20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0" t="s">
        <v>137</v>
      </c>
      <c r="AU303" s="200" t="s">
        <v>83</v>
      </c>
      <c r="AV303" s="13" t="s">
        <v>83</v>
      </c>
      <c r="AW303" s="13" t="s">
        <v>30</v>
      </c>
      <c r="AX303" s="13" t="s">
        <v>74</v>
      </c>
      <c r="AY303" s="200" t="s">
        <v>127</v>
      </c>
    </row>
    <row r="304" s="13" customFormat="1">
      <c r="A304" s="13"/>
      <c r="B304" s="199"/>
      <c r="C304" s="13"/>
      <c r="D304" s="194" t="s">
        <v>137</v>
      </c>
      <c r="E304" s="200" t="s">
        <v>1</v>
      </c>
      <c r="F304" s="201" t="s">
        <v>383</v>
      </c>
      <c r="G304" s="13"/>
      <c r="H304" s="202">
        <v>52</v>
      </c>
      <c r="I304" s="203"/>
      <c r="J304" s="13"/>
      <c r="K304" s="13"/>
      <c r="L304" s="199"/>
      <c r="M304" s="204"/>
      <c r="N304" s="205"/>
      <c r="O304" s="205"/>
      <c r="P304" s="205"/>
      <c r="Q304" s="205"/>
      <c r="R304" s="205"/>
      <c r="S304" s="205"/>
      <c r="T304" s="20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0" t="s">
        <v>137</v>
      </c>
      <c r="AU304" s="200" t="s">
        <v>83</v>
      </c>
      <c r="AV304" s="13" t="s">
        <v>83</v>
      </c>
      <c r="AW304" s="13" t="s">
        <v>30</v>
      </c>
      <c r="AX304" s="13" t="s">
        <v>74</v>
      </c>
      <c r="AY304" s="200" t="s">
        <v>127</v>
      </c>
    </row>
    <row r="305" s="14" customFormat="1">
      <c r="A305" s="14"/>
      <c r="B305" s="207"/>
      <c r="C305" s="14"/>
      <c r="D305" s="194" t="s">
        <v>137</v>
      </c>
      <c r="E305" s="208" t="s">
        <v>1</v>
      </c>
      <c r="F305" s="209" t="s">
        <v>147</v>
      </c>
      <c r="G305" s="14"/>
      <c r="H305" s="210">
        <v>528.97500000000002</v>
      </c>
      <c r="I305" s="211"/>
      <c r="J305" s="14"/>
      <c r="K305" s="14"/>
      <c r="L305" s="207"/>
      <c r="M305" s="212"/>
      <c r="N305" s="213"/>
      <c r="O305" s="213"/>
      <c r="P305" s="213"/>
      <c r="Q305" s="213"/>
      <c r="R305" s="213"/>
      <c r="S305" s="213"/>
      <c r="T305" s="2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8" t="s">
        <v>137</v>
      </c>
      <c r="AU305" s="208" t="s">
        <v>83</v>
      </c>
      <c r="AV305" s="14" t="s">
        <v>133</v>
      </c>
      <c r="AW305" s="14" t="s">
        <v>30</v>
      </c>
      <c r="AX305" s="14" t="s">
        <v>81</v>
      </c>
      <c r="AY305" s="208" t="s">
        <v>127</v>
      </c>
    </row>
    <row r="306" s="2" customFormat="1" ht="21.75" customHeight="1">
      <c r="A306" s="37"/>
      <c r="B306" s="179"/>
      <c r="C306" s="180" t="s">
        <v>389</v>
      </c>
      <c r="D306" s="180" t="s">
        <v>129</v>
      </c>
      <c r="E306" s="181" t="s">
        <v>390</v>
      </c>
      <c r="F306" s="182" t="s">
        <v>391</v>
      </c>
      <c r="G306" s="183" t="s">
        <v>132</v>
      </c>
      <c r="H306" s="184">
        <v>949.97500000000002</v>
      </c>
      <c r="I306" s="185"/>
      <c r="J306" s="186">
        <f>ROUND(I306*H306,2)</f>
        <v>0</v>
      </c>
      <c r="K306" s="187"/>
      <c r="L306" s="38"/>
      <c r="M306" s="188" t="s">
        <v>1</v>
      </c>
      <c r="N306" s="189" t="s">
        <v>39</v>
      </c>
      <c r="O306" s="76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2" t="s">
        <v>133</v>
      </c>
      <c r="AT306" s="192" t="s">
        <v>129</v>
      </c>
      <c r="AU306" s="192" t="s">
        <v>83</v>
      </c>
      <c r="AY306" s="18" t="s">
        <v>127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8" t="s">
        <v>81</v>
      </c>
      <c r="BK306" s="193">
        <f>ROUND(I306*H306,2)</f>
        <v>0</v>
      </c>
      <c r="BL306" s="18" t="s">
        <v>133</v>
      </c>
      <c r="BM306" s="192" t="s">
        <v>392</v>
      </c>
    </row>
    <row r="307" s="2" customFormat="1">
      <c r="A307" s="37"/>
      <c r="B307" s="38"/>
      <c r="C307" s="37"/>
      <c r="D307" s="194" t="s">
        <v>135</v>
      </c>
      <c r="E307" s="37"/>
      <c r="F307" s="195" t="s">
        <v>393</v>
      </c>
      <c r="G307" s="37"/>
      <c r="H307" s="37"/>
      <c r="I307" s="196"/>
      <c r="J307" s="37"/>
      <c r="K307" s="37"/>
      <c r="L307" s="38"/>
      <c r="M307" s="197"/>
      <c r="N307" s="198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135</v>
      </c>
      <c r="AU307" s="18" t="s">
        <v>83</v>
      </c>
    </row>
    <row r="308" s="13" customFormat="1">
      <c r="A308" s="13"/>
      <c r="B308" s="199"/>
      <c r="C308" s="13"/>
      <c r="D308" s="194" t="s">
        <v>137</v>
      </c>
      <c r="E308" s="200" t="s">
        <v>1</v>
      </c>
      <c r="F308" s="201" t="s">
        <v>382</v>
      </c>
      <c r="G308" s="13"/>
      <c r="H308" s="202">
        <v>13.875</v>
      </c>
      <c r="I308" s="203"/>
      <c r="J308" s="13"/>
      <c r="K308" s="13"/>
      <c r="L308" s="199"/>
      <c r="M308" s="204"/>
      <c r="N308" s="205"/>
      <c r="O308" s="205"/>
      <c r="P308" s="205"/>
      <c r="Q308" s="205"/>
      <c r="R308" s="205"/>
      <c r="S308" s="205"/>
      <c r="T308" s="20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00" t="s">
        <v>137</v>
      </c>
      <c r="AU308" s="200" t="s">
        <v>83</v>
      </c>
      <c r="AV308" s="13" t="s">
        <v>83</v>
      </c>
      <c r="AW308" s="13" t="s">
        <v>30</v>
      </c>
      <c r="AX308" s="13" t="s">
        <v>74</v>
      </c>
      <c r="AY308" s="200" t="s">
        <v>127</v>
      </c>
    </row>
    <row r="309" s="13" customFormat="1">
      <c r="A309" s="13"/>
      <c r="B309" s="199"/>
      <c r="C309" s="13"/>
      <c r="D309" s="194" t="s">
        <v>137</v>
      </c>
      <c r="E309" s="200" t="s">
        <v>1</v>
      </c>
      <c r="F309" s="201" t="s">
        <v>394</v>
      </c>
      <c r="G309" s="13"/>
      <c r="H309" s="202">
        <v>747.60000000000002</v>
      </c>
      <c r="I309" s="203"/>
      <c r="J309" s="13"/>
      <c r="K309" s="13"/>
      <c r="L309" s="199"/>
      <c r="M309" s="204"/>
      <c r="N309" s="205"/>
      <c r="O309" s="205"/>
      <c r="P309" s="205"/>
      <c r="Q309" s="205"/>
      <c r="R309" s="205"/>
      <c r="S309" s="205"/>
      <c r="T309" s="20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0" t="s">
        <v>137</v>
      </c>
      <c r="AU309" s="200" t="s">
        <v>83</v>
      </c>
      <c r="AV309" s="13" t="s">
        <v>83</v>
      </c>
      <c r="AW309" s="13" t="s">
        <v>30</v>
      </c>
      <c r="AX309" s="13" t="s">
        <v>74</v>
      </c>
      <c r="AY309" s="200" t="s">
        <v>127</v>
      </c>
    </row>
    <row r="310" s="13" customFormat="1">
      <c r="A310" s="13"/>
      <c r="B310" s="199"/>
      <c r="C310" s="13"/>
      <c r="D310" s="194" t="s">
        <v>137</v>
      </c>
      <c r="E310" s="200" t="s">
        <v>1</v>
      </c>
      <c r="F310" s="201" t="s">
        <v>395</v>
      </c>
      <c r="G310" s="13"/>
      <c r="H310" s="202">
        <v>136.5</v>
      </c>
      <c r="I310" s="203"/>
      <c r="J310" s="13"/>
      <c r="K310" s="13"/>
      <c r="L310" s="199"/>
      <c r="M310" s="204"/>
      <c r="N310" s="205"/>
      <c r="O310" s="205"/>
      <c r="P310" s="205"/>
      <c r="Q310" s="205"/>
      <c r="R310" s="205"/>
      <c r="S310" s="205"/>
      <c r="T310" s="20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0" t="s">
        <v>137</v>
      </c>
      <c r="AU310" s="200" t="s">
        <v>83</v>
      </c>
      <c r="AV310" s="13" t="s">
        <v>83</v>
      </c>
      <c r="AW310" s="13" t="s">
        <v>30</v>
      </c>
      <c r="AX310" s="13" t="s">
        <v>74</v>
      </c>
      <c r="AY310" s="200" t="s">
        <v>127</v>
      </c>
    </row>
    <row r="311" s="13" customFormat="1">
      <c r="A311" s="13"/>
      <c r="B311" s="199"/>
      <c r="C311" s="13"/>
      <c r="D311" s="194" t="s">
        <v>137</v>
      </c>
      <c r="E311" s="200" t="s">
        <v>1</v>
      </c>
      <c r="F311" s="201" t="s">
        <v>383</v>
      </c>
      <c r="G311" s="13"/>
      <c r="H311" s="202">
        <v>52</v>
      </c>
      <c r="I311" s="203"/>
      <c r="J311" s="13"/>
      <c r="K311" s="13"/>
      <c r="L311" s="199"/>
      <c r="M311" s="204"/>
      <c r="N311" s="205"/>
      <c r="O311" s="205"/>
      <c r="P311" s="205"/>
      <c r="Q311" s="205"/>
      <c r="R311" s="205"/>
      <c r="S311" s="205"/>
      <c r="T311" s="20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0" t="s">
        <v>137</v>
      </c>
      <c r="AU311" s="200" t="s">
        <v>83</v>
      </c>
      <c r="AV311" s="13" t="s">
        <v>83</v>
      </c>
      <c r="AW311" s="13" t="s">
        <v>30</v>
      </c>
      <c r="AX311" s="13" t="s">
        <v>74</v>
      </c>
      <c r="AY311" s="200" t="s">
        <v>127</v>
      </c>
    </row>
    <row r="312" s="14" customFormat="1">
      <c r="A312" s="14"/>
      <c r="B312" s="207"/>
      <c r="C312" s="14"/>
      <c r="D312" s="194" t="s">
        <v>137</v>
      </c>
      <c r="E312" s="208" t="s">
        <v>1</v>
      </c>
      <c r="F312" s="209" t="s">
        <v>147</v>
      </c>
      <c r="G312" s="14"/>
      <c r="H312" s="210">
        <v>949.97500000000002</v>
      </c>
      <c r="I312" s="211"/>
      <c r="J312" s="14"/>
      <c r="K312" s="14"/>
      <c r="L312" s="207"/>
      <c r="M312" s="212"/>
      <c r="N312" s="213"/>
      <c r="O312" s="213"/>
      <c r="P312" s="213"/>
      <c r="Q312" s="213"/>
      <c r="R312" s="213"/>
      <c r="S312" s="213"/>
      <c r="T312" s="2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8" t="s">
        <v>137</v>
      </c>
      <c r="AU312" s="208" t="s">
        <v>83</v>
      </c>
      <c r="AV312" s="14" t="s">
        <v>133</v>
      </c>
      <c r="AW312" s="14" t="s">
        <v>30</v>
      </c>
      <c r="AX312" s="14" t="s">
        <v>81</v>
      </c>
      <c r="AY312" s="208" t="s">
        <v>127</v>
      </c>
    </row>
    <row r="313" s="2" customFormat="1" ht="33" customHeight="1">
      <c r="A313" s="37"/>
      <c r="B313" s="179"/>
      <c r="C313" s="180" t="s">
        <v>396</v>
      </c>
      <c r="D313" s="180" t="s">
        <v>129</v>
      </c>
      <c r="E313" s="181" t="s">
        <v>397</v>
      </c>
      <c r="F313" s="182" t="s">
        <v>398</v>
      </c>
      <c r="G313" s="183" t="s">
        <v>132</v>
      </c>
      <c r="H313" s="184">
        <v>949.97500000000002</v>
      </c>
      <c r="I313" s="185"/>
      <c r="J313" s="186">
        <f>ROUND(I313*H313,2)</f>
        <v>0</v>
      </c>
      <c r="K313" s="187"/>
      <c r="L313" s="38"/>
      <c r="M313" s="188" t="s">
        <v>1</v>
      </c>
      <c r="N313" s="189" t="s">
        <v>39</v>
      </c>
      <c r="O313" s="76"/>
      <c r="P313" s="190">
        <f>O313*H313</f>
        <v>0</v>
      </c>
      <c r="Q313" s="190">
        <v>0</v>
      </c>
      <c r="R313" s="190">
        <f>Q313*H313</f>
        <v>0</v>
      </c>
      <c r="S313" s="190">
        <v>0</v>
      </c>
      <c r="T313" s="19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2" t="s">
        <v>133</v>
      </c>
      <c r="AT313" s="192" t="s">
        <v>129</v>
      </c>
      <c r="AU313" s="192" t="s">
        <v>83</v>
      </c>
      <c r="AY313" s="18" t="s">
        <v>127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8" t="s">
        <v>81</v>
      </c>
      <c r="BK313" s="193">
        <f>ROUND(I313*H313,2)</f>
        <v>0</v>
      </c>
      <c r="BL313" s="18" t="s">
        <v>133</v>
      </c>
      <c r="BM313" s="192" t="s">
        <v>399</v>
      </c>
    </row>
    <row r="314" s="2" customFormat="1">
      <c r="A314" s="37"/>
      <c r="B314" s="38"/>
      <c r="C314" s="37"/>
      <c r="D314" s="194" t="s">
        <v>135</v>
      </c>
      <c r="E314" s="37"/>
      <c r="F314" s="195" t="s">
        <v>400</v>
      </c>
      <c r="G314" s="37"/>
      <c r="H314" s="37"/>
      <c r="I314" s="196"/>
      <c r="J314" s="37"/>
      <c r="K314" s="37"/>
      <c r="L314" s="38"/>
      <c r="M314" s="197"/>
      <c r="N314" s="198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135</v>
      </c>
      <c r="AU314" s="18" t="s">
        <v>83</v>
      </c>
    </row>
    <row r="315" s="13" customFormat="1">
      <c r="A315" s="13"/>
      <c r="B315" s="199"/>
      <c r="C315" s="13"/>
      <c r="D315" s="194" t="s">
        <v>137</v>
      </c>
      <c r="E315" s="200" t="s">
        <v>1</v>
      </c>
      <c r="F315" s="201" t="s">
        <v>382</v>
      </c>
      <c r="G315" s="13"/>
      <c r="H315" s="202">
        <v>13.875</v>
      </c>
      <c r="I315" s="203"/>
      <c r="J315" s="13"/>
      <c r="K315" s="13"/>
      <c r="L315" s="199"/>
      <c r="M315" s="204"/>
      <c r="N315" s="205"/>
      <c r="O315" s="205"/>
      <c r="P315" s="205"/>
      <c r="Q315" s="205"/>
      <c r="R315" s="205"/>
      <c r="S315" s="205"/>
      <c r="T315" s="20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0" t="s">
        <v>137</v>
      </c>
      <c r="AU315" s="200" t="s">
        <v>83</v>
      </c>
      <c r="AV315" s="13" t="s">
        <v>83</v>
      </c>
      <c r="AW315" s="13" t="s">
        <v>30</v>
      </c>
      <c r="AX315" s="13" t="s">
        <v>74</v>
      </c>
      <c r="AY315" s="200" t="s">
        <v>127</v>
      </c>
    </row>
    <row r="316" s="13" customFormat="1">
      <c r="A316" s="13"/>
      <c r="B316" s="199"/>
      <c r="C316" s="13"/>
      <c r="D316" s="194" t="s">
        <v>137</v>
      </c>
      <c r="E316" s="200" t="s">
        <v>1</v>
      </c>
      <c r="F316" s="201" t="s">
        <v>394</v>
      </c>
      <c r="G316" s="13"/>
      <c r="H316" s="202">
        <v>747.60000000000002</v>
      </c>
      <c r="I316" s="203"/>
      <c r="J316" s="13"/>
      <c r="K316" s="13"/>
      <c r="L316" s="199"/>
      <c r="M316" s="204"/>
      <c r="N316" s="205"/>
      <c r="O316" s="205"/>
      <c r="P316" s="205"/>
      <c r="Q316" s="205"/>
      <c r="R316" s="205"/>
      <c r="S316" s="205"/>
      <c r="T316" s="20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0" t="s">
        <v>137</v>
      </c>
      <c r="AU316" s="200" t="s">
        <v>83</v>
      </c>
      <c r="AV316" s="13" t="s">
        <v>83</v>
      </c>
      <c r="AW316" s="13" t="s">
        <v>30</v>
      </c>
      <c r="AX316" s="13" t="s">
        <v>74</v>
      </c>
      <c r="AY316" s="200" t="s">
        <v>127</v>
      </c>
    </row>
    <row r="317" s="13" customFormat="1">
      <c r="A317" s="13"/>
      <c r="B317" s="199"/>
      <c r="C317" s="13"/>
      <c r="D317" s="194" t="s">
        <v>137</v>
      </c>
      <c r="E317" s="200" t="s">
        <v>1</v>
      </c>
      <c r="F317" s="201" t="s">
        <v>395</v>
      </c>
      <c r="G317" s="13"/>
      <c r="H317" s="202">
        <v>136.5</v>
      </c>
      <c r="I317" s="203"/>
      <c r="J317" s="13"/>
      <c r="K317" s="13"/>
      <c r="L317" s="199"/>
      <c r="M317" s="204"/>
      <c r="N317" s="205"/>
      <c r="O317" s="205"/>
      <c r="P317" s="205"/>
      <c r="Q317" s="205"/>
      <c r="R317" s="205"/>
      <c r="S317" s="205"/>
      <c r="T317" s="20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0" t="s">
        <v>137</v>
      </c>
      <c r="AU317" s="200" t="s">
        <v>83</v>
      </c>
      <c r="AV317" s="13" t="s">
        <v>83</v>
      </c>
      <c r="AW317" s="13" t="s">
        <v>30</v>
      </c>
      <c r="AX317" s="13" t="s">
        <v>74</v>
      </c>
      <c r="AY317" s="200" t="s">
        <v>127</v>
      </c>
    </row>
    <row r="318" s="13" customFormat="1">
      <c r="A318" s="13"/>
      <c r="B318" s="199"/>
      <c r="C318" s="13"/>
      <c r="D318" s="194" t="s">
        <v>137</v>
      </c>
      <c r="E318" s="200" t="s">
        <v>1</v>
      </c>
      <c r="F318" s="201" t="s">
        <v>383</v>
      </c>
      <c r="G318" s="13"/>
      <c r="H318" s="202">
        <v>52</v>
      </c>
      <c r="I318" s="203"/>
      <c r="J318" s="13"/>
      <c r="K318" s="13"/>
      <c r="L318" s="199"/>
      <c r="M318" s="204"/>
      <c r="N318" s="205"/>
      <c r="O318" s="205"/>
      <c r="P318" s="205"/>
      <c r="Q318" s="205"/>
      <c r="R318" s="205"/>
      <c r="S318" s="205"/>
      <c r="T318" s="20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0" t="s">
        <v>137</v>
      </c>
      <c r="AU318" s="200" t="s">
        <v>83</v>
      </c>
      <c r="AV318" s="13" t="s">
        <v>83</v>
      </c>
      <c r="AW318" s="13" t="s">
        <v>30</v>
      </c>
      <c r="AX318" s="13" t="s">
        <v>74</v>
      </c>
      <c r="AY318" s="200" t="s">
        <v>127</v>
      </c>
    </row>
    <row r="319" s="14" customFormat="1">
      <c r="A319" s="14"/>
      <c r="B319" s="207"/>
      <c r="C319" s="14"/>
      <c r="D319" s="194" t="s">
        <v>137</v>
      </c>
      <c r="E319" s="208" t="s">
        <v>1</v>
      </c>
      <c r="F319" s="209" t="s">
        <v>147</v>
      </c>
      <c r="G319" s="14"/>
      <c r="H319" s="210">
        <v>949.97500000000002</v>
      </c>
      <c r="I319" s="211"/>
      <c r="J319" s="14"/>
      <c r="K319" s="14"/>
      <c r="L319" s="207"/>
      <c r="M319" s="212"/>
      <c r="N319" s="213"/>
      <c r="O319" s="213"/>
      <c r="P319" s="213"/>
      <c r="Q319" s="213"/>
      <c r="R319" s="213"/>
      <c r="S319" s="213"/>
      <c r="T319" s="2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8" t="s">
        <v>137</v>
      </c>
      <c r="AU319" s="208" t="s">
        <v>83</v>
      </c>
      <c r="AV319" s="14" t="s">
        <v>133</v>
      </c>
      <c r="AW319" s="14" t="s">
        <v>30</v>
      </c>
      <c r="AX319" s="14" t="s">
        <v>81</v>
      </c>
      <c r="AY319" s="208" t="s">
        <v>127</v>
      </c>
    </row>
    <row r="320" s="2" customFormat="1" ht="37.8" customHeight="1">
      <c r="A320" s="37"/>
      <c r="B320" s="179"/>
      <c r="C320" s="180" t="s">
        <v>401</v>
      </c>
      <c r="D320" s="180" t="s">
        <v>129</v>
      </c>
      <c r="E320" s="181" t="s">
        <v>402</v>
      </c>
      <c r="F320" s="182" t="s">
        <v>403</v>
      </c>
      <c r="G320" s="183" t="s">
        <v>132</v>
      </c>
      <c r="H320" s="184">
        <v>26.375</v>
      </c>
      <c r="I320" s="185"/>
      <c r="J320" s="186">
        <f>ROUND(I320*H320,2)</f>
        <v>0</v>
      </c>
      <c r="K320" s="187"/>
      <c r="L320" s="38"/>
      <c r="M320" s="188" t="s">
        <v>1</v>
      </c>
      <c r="N320" s="189" t="s">
        <v>39</v>
      </c>
      <c r="O320" s="76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2" t="s">
        <v>133</v>
      </c>
      <c r="AT320" s="192" t="s">
        <v>129</v>
      </c>
      <c r="AU320" s="192" t="s">
        <v>83</v>
      </c>
      <c r="AY320" s="18" t="s">
        <v>127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8" t="s">
        <v>81</v>
      </c>
      <c r="BK320" s="193">
        <f>ROUND(I320*H320,2)</f>
        <v>0</v>
      </c>
      <c r="BL320" s="18" t="s">
        <v>133</v>
      </c>
      <c r="BM320" s="192" t="s">
        <v>404</v>
      </c>
    </row>
    <row r="321" s="2" customFormat="1">
      <c r="A321" s="37"/>
      <c r="B321" s="38"/>
      <c r="C321" s="37"/>
      <c r="D321" s="194" t="s">
        <v>135</v>
      </c>
      <c r="E321" s="37"/>
      <c r="F321" s="195" t="s">
        <v>405</v>
      </c>
      <c r="G321" s="37"/>
      <c r="H321" s="37"/>
      <c r="I321" s="196"/>
      <c r="J321" s="37"/>
      <c r="K321" s="37"/>
      <c r="L321" s="38"/>
      <c r="M321" s="197"/>
      <c r="N321" s="19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135</v>
      </c>
      <c r="AU321" s="18" t="s">
        <v>83</v>
      </c>
    </row>
    <row r="322" s="15" customFormat="1">
      <c r="A322" s="15"/>
      <c r="B322" s="215"/>
      <c r="C322" s="15"/>
      <c r="D322" s="194" t="s">
        <v>137</v>
      </c>
      <c r="E322" s="216" t="s">
        <v>1</v>
      </c>
      <c r="F322" s="217" t="s">
        <v>406</v>
      </c>
      <c r="G322" s="15"/>
      <c r="H322" s="216" t="s">
        <v>1</v>
      </c>
      <c r="I322" s="218"/>
      <c r="J322" s="15"/>
      <c r="K322" s="15"/>
      <c r="L322" s="215"/>
      <c r="M322" s="219"/>
      <c r="N322" s="220"/>
      <c r="O322" s="220"/>
      <c r="P322" s="220"/>
      <c r="Q322" s="220"/>
      <c r="R322" s="220"/>
      <c r="S322" s="220"/>
      <c r="T322" s="22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16" t="s">
        <v>137</v>
      </c>
      <c r="AU322" s="216" t="s">
        <v>83</v>
      </c>
      <c r="AV322" s="15" t="s">
        <v>81</v>
      </c>
      <c r="AW322" s="15" t="s">
        <v>30</v>
      </c>
      <c r="AX322" s="15" t="s">
        <v>74</v>
      </c>
      <c r="AY322" s="216" t="s">
        <v>127</v>
      </c>
    </row>
    <row r="323" s="13" customFormat="1">
      <c r="A323" s="13"/>
      <c r="B323" s="199"/>
      <c r="C323" s="13"/>
      <c r="D323" s="194" t="s">
        <v>137</v>
      </c>
      <c r="E323" s="200" t="s">
        <v>1</v>
      </c>
      <c r="F323" s="201" t="s">
        <v>407</v>
      </c>
      <c r="G323" s="13"/>
      <c r="H323" s="202">
        <v>13.875</v>
      </c>
      <c r="I323" s="203"/>
      <c r="J323" s="13"/>
      <c r="K323" s="13"/>
      <c r="L323" s="199"/>
      <c r="M323" s="204"/>
      <c r="N323" s="205"/>
      <c r="O323" s="205"/>
      <c r="P323" s="205"/>
      <c r="Q323" s="205"/>
      <c r="R323" s="205"/>
      <c r="S323" s="205"/>
      <c r="T323" s="20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00" t="s">
        <v>137</v>
      </c>
      <c r="AU323" s="200" t="s">
        <v>83</v>
      </c>
      <c r="AV323" s="13" t="s">
        <v>83</v>
      </c>
      <c r="AW323" s="13" t="s">
        <v>30</v>
      </c>
      <c r="AX323" s="13" t="s">
        <v>74</v>
      </c>
      <c r="AY323" s="200" t="s">
        <v>127</v>
      </c>
    </row>
    <row r="324" s="13" customFormat="1">
      <c r="A324" s="13"/>
      <c r="B324" s="199"/>
      <c r="C324" s="13"/>
      <c r="D324" s="194" t="s">
        <v>137</v>
      </c>
      <c r="E324" s="200" t="s">
        <v>1</v>
      </c>
      <c r="F324" s="201" t="s">
        <v>408</v>
      </c>
      <c r="G324" s="13"/>
      <c r="H324" s="202">
        <v>12.5</v>
      </c>
      <c r="I324" s="203"/>
      <c r="J324" s="13"/>
      <c r="K324" s="13"/>
      <c r="L324" s="199"/>
      <c r="M324" s="204"/>
      <c r="N324" s="205"/>
      <c r="O324" s="205"/>
      <c r="P324" s="205"/>
      <c r="Q324" s="205"/>
      <c r="R324" s="205"/>
      <c r="S324" s="205"/>
      <c r="T324" s="20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0" t="s">
        <v>137</v>
      </c>
      <c r="AU324" s="200" t="s">
        <v>83</v>
      </c>
      <c r="AV324" s="13" t="s">
        <v>83</v>
      </c>
      <c r="AW324" s="13" t="s">
        <v>30</v>
      </c>
      <c r="AX324" s="13" t="s">
        <v>74</v>
      </c>
      <c r="AY324" s="200" t="s">
        <v>127</v>
      </c>
    </row>
    <row r="325" s="14" customFormat="1">
      <c r="A325" s="14"/>
      <c r="B325" s="207"/>
      <c r="C325" s="14"/>
      <c r="D325" s="194" t="s">
        <v>137</v>
      </c>
      <c r="E325" s="208" t="s">
        <v>1</v>
      </c>
      <c r="F325" s="209" t="s">
        <v>147</v>
      </c>
      <c r="G325" s="14"/>
      <c r="H325" s="210">
        <v>26.375</v>
      </c>
      <c r="I325" s="211"/>
      <c r="J325" s="14"/>
      <c r="K325" s="14"/>
      <c r="L325" s="207"/>
      <c r="M325" s="212"/>
      <c r="N325" s="213"/>
      <c r="O325" s="213"/>
      <c r="P325" s="213"/>
      <c r="Q325" s="213"/>
      <c r="R325" s="213"/>
      <c r="S325" s="213"/>
      <c r="T325" s="2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8" t="s">
        <v>137</v>
      </c>
      <c r="AU325" s="208" t="s">
        <v>83</v>
      </c>
      <c r="AV325" s="14" t="s">
        <v>133</v>
      </c>
      <c r="AW325" s="14" t="s">
        <v>30</v>
      </c>
      <c r="AX325" s="14" t="s">
        <v>81</v>
      </c>
      <c r="AY325" s="208" t="s">
        <v>127</v>
      </c>
    </row>
    <row r="326" s="2" customFormat="1" ht="24.15" customHeight="1">
      <c r="A326" s="37"/>
      <c r="B326" s="179"/>
      <c r="C326" s="180" t="s">
        <v>409</v>
      </c>
      <c r="D326" s="180" t="s">
        <v>129</v>
      </c>
      <c r="E326" s="181" t="s">
        <v>410</v>
      </c>
      <c r="F326" s="182" t="s">
        <v>411</v>
      </c>
      <c r="G326" s="183" t="s">
        <v>132</v>
      </c>
      <c r="H326" s="184">
        <v>528.97500000000002</v>
      </c>
      <c r="I326" s="185"/>
      <c r="J326" s="186">
        <f>ROUND(I326*H326,2)</f>
        <v>0</v>
      </c>
      <c r="K326" s="187"/>
      <c r="L326" s="38"/>
      <c r="M326" s="188" t="s">
        <v>1</v>
      </c>
      <c r="N326" s="189" t="s">
        <v>39</v>
      </c>
      <c r="O326" s="76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2" t="s">
        <v>133</v>
      </c>
      <c r="AT326" s="192" t="s">
        <v>129</v>
      </c>
      <c r="AU326" s="192" t="s">
        <v>83</v>
      </c>
      <c r="AY326" s="18" t="s">
        <v>127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8" t="s">
        <v>81</v>
      </c>
      <c r="BK326" s="193">
        <f>ROUND(I326*H326,2)</f>
        <v>0</v>
      </c>
      <c r="BL326" s="18" t="s">
        <v>133</v>
      </c>
      <c r="BM326" s="192" t="s">
        <v>412</v>
      </c>
    </row>
    <row r="327" s="2" customFormat="1">
      <c r="A327" s="37"/>
      <c r="B327" s="38"/>
      <c r="C327" s="37"/>
      <c r="D327" s="194" t="s">
        <v>135</v>
      </c>
      <c r="E327" s="37"/>
      <c r="F327" s="195" t="s">
        <v>413</v>
      </c>
      <c r="G327" s="37"/>
      <c r="H327" s="37"/>
      <c r="I327" s="196"/>
      <c r="J327" s="37"/>
      <c r="K327" s="37"/>
      <c r="L327" s="38"/>
      <c r="M327" s="197"/>
      <c r="N327" s="198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135</v>
      </c>
      <c r="AU327" s="18" t="s">
        <v>83</v>
      </c>
    </row>
    <row r="328" s="13" customFormat="1">
      <c r="A328" s="13"/>
      <c r="B328" s="199"/>
      <c r="C328" s="13"/>
      <c r="D328" s="194" t="s">
        <v>137</v>
      </c>
      <c r="E328" s="200" t="s">
        <v>1</v>
      </c>
      <c r="F328" s="201" t="s">
        <v>382</v>
      </c>
      <c r="G328" s="13"/>
      <c r="H328" s="202">
        <v>13.875</v>
      </c>
      <c r="I328" s="203"/>
      <c r="J328" s="13"/>
      <c r="K328" s="13"/>
      <c r="L328" s="199"/>
      <c r="M328" s="204"/>
      <c r="N328" s="205"/>
      <c r="O328" s="205"/>
      <c r="P328" s="205"/>
      <c r="Q328" s="205"/>
      <c r="R328" s="205"/>
      <c r="S328" s="205"/>
      <c r="T328" s="20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0" t="s">
        <v>137</v>
      </c>
      <c r="AU328" s="200" t="s">
        <v>83</v>
      </c>
      <c r="AV328" s="13" t="s">
        <v>83</v>
      </c>
      <c r="AW328" s="13" t="s">
        <v>30</v>
      </c>
      <c r="AX328" s="13" t="s">
        <v>74</v>
      </c>
      <c r="AY328" s="200" t="s">
        <v>127</v>
      </c>
    </row>
    <row r="329" s="13" customFormat="1">
      <c r="A329" s="13"/>
      <c r="B329" s="199"/>
      <c r="C329" s="13"/>
      <c r="D329" s="194" t="s">
        <v>137</v>
      </c>
      <c r="E329" s="200" t="s">
        <v>1</v>
      </c>
      <c r="F329" s="201" t="s">
        <v>144</v>
      </c>
      <c r="G329" s="13"/>
      <c r="H329" s="202">
        <v>391.60000000000002</v>
      </c>
      <c r="I329" s="203"/>
      <c r="J329" s="13"/>
      <c r="K329" s="13"/>
      <c r="L329" s="199"/>
      <c r="M329" s="204"/>
      <c r="N329" s="205"/>
      <c r="O329" s="205"/>
      <c r="P329" s="205"/>
      <c r="Q329" s="205"/>
      <c r="R329" s="205"/>
      <c r="S329" s="205"/>
      <c r="T329" s="20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0" t="s">
        <v>137</v>
      </c>
      <c r="AU329" s="200" t="s">
        <v>83</v>
      </c>
      <c r="AV329" s="13" t="s">
        <v>83</v>
      </c>
      <c r="AW329" s="13" t="s">
        <v>30</v>
      </c>
      <c r="AX329" s="13" t="s">
        <v>74</v>
      </c>
      <c r="AY329" s="200" t="s">
        <v>127</v>
      </c>
    </row>
    <row r="330" s="13" customFormat="1">
      <c r="A330" s="13"/>
      <c r="B330" s="199"/>
      <c r="C330" s="13"/>
      <c r="D330" s="194" t="s">
        <v>137</v>
      </c>
      <c r="E330" s="200" t="s">
        <v>1</v>
      </c>
      <c r="F330" s="201" t="s">
        <v>145</v>
      </c>
      <c r="G330" s="13"/>
      <c r="H330" s="202">
        <v>71.5</v>
      </c>
      <c r="I330" s="203"/>
      <c r="J330" s="13"/>
      <c r="K330" s="13"/>
      <c r="L330" s="199"/>
      <c r="M330" s="204"/>
      <c r="N330" s="205"/>
      <c r="O330" s="205"/>
      <c r="P330" s="205"/>
      <c r="Q330" s="205"/>
      <c r="R330" s="205"/>
      <c r="S330" s="205"/>
      <c r="T330" s="20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0" t="s">
        <v>137</v>
      </c>
      <c r="AU330" s="200" t="s">
        <v>83</v>
      </c>
      <c r="AV330" s="13" t="s">
        <v>83</v>
      </c>
      <c r="AW330" s="13" t="s">
        <v>30</v>
      </c>
      <c r="AX330" s="13" t="s">
        <v>74</v>
      </c>
      <c r="AY330" s="200" t="s">
        <v>127</v>
      </c>
    </row>
    <row r="331" s="13" customFormat="1">
      <c r="A331" s="13"/>
      <c r="B331" s="199"/>
      <c r="C331" s="13"/>
      <c r="D331" s="194" t="s">
        <v>137</v>
      </c>
      <c r="E331" s="200" t="s">
        <v>1</v>
      </c>
      <c r="F331" s="201" t="s">
        <v>383</v>
      </c>
      <c r="G331" s="13"/>
      <c r="H331" s="202">
        <v>52</v>
      </c>
      <c r="I331" s="203"/>
      <c r="J331" s="13"/>
      <c r="K331" s="13"/>
      <c r="L331" s="199"/>
      <c r="M331" s="204"/>
      <c r="N331" s="205"/>
      <c r="O331" s="205"/>
      <c r="P331" s="205"/>
      <c r="Q331" s="205"/>
      <c r="R331" s="205"/>
      <c r="S331" s="205"/>
      <c r="T331" s="20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0" t="s">
        <v>137</v>
      </c>
      <c r="AU331" s="200" t="s">
        <v>83</v>
      </c>
      <c r="AV331" s="13" t="s">
        <v>83</v>
      </c>
      <c r="AW331" s="13" t="s">
        <v>30</v>
      </c>
      <c r="AX331" s="13" t="s">
        <v>74</v>
      </c>
      <c r="AY331" s="200" t="s">
        <v>127</v>
      </c>
    </row>
    <row r="332" s="14" customFormat="1">
      <c r="A332" s="14"/>
      <c r="B332" s="207"/>
      <c r="C332" s="14"/>
      <c r="D332" s="194" t="s">
        <v>137</v>
      </c>
      <c r="E332" s="208" t="s">
        <v>1</v>
      </c>
      <c r="F332" s="209" t="s">
        <v>147</v>
      </c>
      <c r="G332" s="14"/>
      <c r="H332" s="210">
        <v>528.97500000000002</v>
      </c>
      <c r="I332" s="211"/>
      <c r="J332" s="14"/>
      <c r="K332" s="14"/>
      <c r="L332" s="207"/>
      <c r="M332" s="212"/>
      <c r="N332" s="213"/>
      <c r="O332" s="213"/>
      <c r="P332" s="213"/>
      <c r="Q332" s="213"/>
      <c r="R332" s="213"/>
      <c r="S332" s="213"/>
      <c r="T332" s="2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8" t="s">
        <v>137</v>
      </c>
      <c r="AU332" s="208" t="s">
        <v>83</v>
      </c>
      <c r="AV332" s="14" t="s">
        <v>133</v>
      </c>
      <c r="AW332" s="14" t="s">
        <v>30</v>
      </c>
      <c r="AX332" s="14" t="s">
        <v>81</v>
      </c>
      <c r="AY332" s="208" t="s">
        <v>127</v>
      </c>
    </row>
    <row r="333" s="2" customFormat="1" ht="33" customHeight="1">
      <c r="A333" s="37"/>
      <c r="B333" s="179"/>
      <c r="C333" s="180" t="s">
        <v>414</v>
      </c>
      <c r="D333" s="180" t="s">
        <v>129</v>
      </c>
      <c r="E333" s="181" t="s">
        <v>415</v>
      </c>
      <c r="F333" s="182" t="s">
        <v>416</v>
      </c>
      <c r="G333" s="183" t="s">
        <v>132</v>
      </c>
      <c r="H333" s="184">
        <v>2.3999999999999999</v>
      </c>
      <c r="I333" s="185"/>
      <c r="J333" s="186">
        <f>ROUND(I333*H333,2)</f>
        <v>0</v>
      </c>
      <c r="K333" s="187"/>
      <c r="L333" s="38"/>
      <c r="M333" s="188" t="s">
        <v>1</v>
      </c>
      <c r="N333" s="189" t="s">
        <v>39</v>
      </c>
      <c r="O333" s="76"/>
      <c r="P333" s="190">
        <f>O333*H333</f>
        <v>0</v>
      </c>
      <c r="Q333" s="190">
        <v>0.10100000000000001</v>
      </c>
      <c r="R333" s="190">
        <f>Q333*H333</f>
        <v>0.2424</v>
      </c>
      <c r="S333" s="190">
        <v>0</v>
      </c>
      <c r="T333" s="19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2" t="s">
        <v>133</v>
      </c>
      <c r="AT333" s="192" t="s">
        <v>129</v>
      </c>
      <c r="AU333" s="192" t="s">
        <v>83</v>
      </c>
      <c r="AY333" s="18" t="s">
        <v>127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8" t="s">
        <v>81</v>
      </c>
      <c r="BK333" s="193">
        <f>ROUND(I333*H333,2)</f>
        <v>0</v>
      </c>
      <c r="BL333" s="18" t="s">
        <v>133</v>
      </c>
      <c r="BM333" s="192" t="s">
        <v>417</v>
      </c>
    </row>
    <row r="334" s="2" customFormat="1">
      <c r="A334" s="37"/>
      <c r="B334" s="38"/>
      <c r="C334" s="37"/>
      <c r="D334" s="194" t="s">
        <v>135</v>
      </c>
      <c r="E334" s="37"/>
      <c r="F334" s="195" t="s">
        <v>418</v>
      </c>
      <c r="G334" s="37"/>
      <c r="H334" s="37"/>
      <c r="I334" s="196"/>
      <c r="J334" s="37"/>
      <c r="K334" s="37"/>
      <c r="L334" s="38"/>
      <c r="M334" s="197"/>
      <c r="N334" s="198"/>
      <c r="O334" s="76"/>
      <c r="P334" s="76"/>
      <c r="Q334" s="76"/>
      <c r="R334" s="76"/>
      <c r="S334" s="76"/>
      <c r="T334" s="7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8" t="s">
        <v>135</v>
      </c>
      <c r="AU334" s="18" t="s">
        <v>83</v>
      </c>
    </row>
    <row r="335" s="2" customFormat="1" ht="24.15" customHeight="1">
      <c r="A335" s="37"/>
      <c r="B335" s="179"/>
      <c r="C335" s="223" t="s">
        <v>419</v>
      </c>
      <c r="D335" s="223" t="s">
        <v>250</v>
      </c>
      <c r="E335" s="224" t="s">
        <v>420</v>
      </c>
      <c r="F335" s="225" t="s">
        <v>421</v>
      </c>
      <c r="G335" s="226" t="s">
        <v>132</v>
      </c>
      <c r="H335" s="227">
        <v>2.3999999999999999</v>
      </c>
      <c r="I335" s="228"/>
      <c r="J335" s="229">
        <f>ROUND(I335*H335,2)</f>
        <v>0</v>
      </c>
      <c r="K335" s="230"/>
      <c r="L335" s="231"/>
      <c r="M335" s="232" t="s">
        <v>1</v>
      </c>
      <c r="N335" s="233" t="s">
        <v>39</v>
      </c>
      <c r="O335" s="76"/>
      <c r="P335" s="190">
        <f>O335*H335</f>
        <v>0</v>
      </c>
      <c r="Q335" s="190">
        <v>0.11500000000000001</v>
      </c>
      <c r="R335" s="190">
        <f>Q335*H335</f>
        <v>0.27600000000000002</v>
      </c>
      <c r="S335" s="190">
        <v>0</v>
      </c>
      <c r="T335" s="19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2" t="s">
        <v>187</v>
      </c>
      <c r="AT335" s="192" t="s">
        <v>250</v>
      </c>
      <c r="AU335" s="192" t="s">
        <v>83</v>
      </c>
      <c r="AY335" s="18" t="s">
        <v>127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8" t="s">
        <v>81</v>
      </c>
      <c r="BK335" s="193">
        <f>ROUND(I335*H335,2)</f>
        <v>0</v>
      </c>
      <c r="BL335" s="18" t="s">
        <v>133</v>
      </c>
      <c r="BM335" s="192" t="s">
        <v>422</v>
      </c>
    </row>
    <row r="336" s="2" customFormat="1">
      <c r="A336" s="37"/>
      <c r="B336" s="38"/>
      <c r="C336" s="37"/>
      <c r="D336" s="194" t="s">
        <v>135</v>
      </c>
      <c r="E336" s="37"/>
      <c r="F336" s="195" t="s">
        <v>421</v>
      </c>
      <c r="G336" s="37"/>
      <c r="H336" s="37"/>
      <c r="I336" s="196"/>
      <c r="J336" s="37"/>
      <c r="K336" s="37"/>
      <c r="L336" s="38"/>
      <c r="M336" s="197"/>
      <c r="N336" s="19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135</v>
      </c>
      <c r="AU336" s="18" t="s">
        <v>83</v>
      </c>
    </row>
    <row r="337" s="2" customFormat="1" ht="21.75" customHeight="1">
      <c r="A337" s="37"/>
      <c r="B337" s="179"/>
      <c r="C337" s="180" t="s">
        <v>423</v>
      </c>
      <c r="D337" s="180" t="s">
        <v>129</v>
      </c>
      <c r="E337" s="181" t="s">
        <v>424</v>
      </c>
      <c r="F337" s="182" t="s">
        <v>425</v>
      </c>
      <c r="G337" s="183" t="s">
        <v>203</v>
      </c>
      <c r="H337" s="184">
        <v>890</v>
      </c>
      <c r="I337" s="185"/>
      <c r="J337" s="186">
        <f>ROUND(I337*H337,2)</f>
        <v>0</v>
      </c>
      <c r="K337" s="187"/>
      <c r="L337" s="38"/>
      <c r="M337" s="188" t="s">
        <v>1</v>
      </c>
      <c r="N337" s="189" t="s">
        <v>39</v>
      </c>
      <c r="O337" s="76"/>
      <c r="P337" s="190">
        <f>O337*H337</f>
        <v>0</v>
      </c>
      <c r="Q337" s="190">
        <v>0.0035999999999999999</v>
      </c>
      <c r="R337" s="190">
        <f>Q337*H337</f>
        <v>3.2039999999999997</v>
      </c>
      <c r="S337" s="190">
        <v>0</v>
      </c>
      <c r="T337" s="19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2" t="s">
        <v>133</v>
      </c>
      <c r="AT337" s="192" t="s">
        <v>129</v>
      </c>
      <c r="AU337" s="192" t="s">
        <v>83</v>
      </c>
      <c r="AY337" s="18" t="s">
        <v>127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8" t="s">
        <v>81</v>
      </c>
      <c r="BK337" s="193">
        <f>ROUND(I337*H337,2)</f>
        <v>0</v>
      </c>
      <c r="BL337" s="18" t="s">
        <v>133</v>
      </c>
      <c r="BM337" s="192" t="s">
        <v>426</v>
      </c>
    </row>
    <row r="338" s="2" customFormat="1">
      <c r="A338" s="37"/>
      <c r="B338" s="38"/>
      <c r="C338" s="37"/>
      <c r="D338" s="194" t="s">
        <v>135</v>
      </c>
      <c r="E338" s="37"/>
      <c r="F338" s="195" t="s">
        <v>427</v>
      </c>
      <c r="G338" s="37"/>
      <c r="H338" s="37"/>
      <c r="I338" s="196"/>
      <c r="J338" s="37"/>
      <c r="K338" s="37"/>
      <c r="L338" s="38"/>
      <c r="M338" s="197"/>
      <c r="N338" s="198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135</v>
      </c>
      <c r="AU338" s="18" t="s">
        <v>83</v>
      </c>
    </row>
    <row r="339" s="13" customFormat="1">
      <c r="A339" s="13"/>
      <c r="B339" s="199"/>
      <c r="C339" s="13"/>
      <c r="D339" s="194" t="s">
        <v>137</v>
      </c>
      <c r="E339" s="200" t="s">
        <v>1</v>
      </c>
      <c r="F339" s="201" t="s">
        <v>428</v>
      </c>
      <c r="G339" s="13"/>
      <c r="H339" s="202">
        <v>15</v>
      </c>
      <c r="I339" s="203"/>
      <c r="J339" s="13"/>
      <c r="K339" s="13"/>
      <c r="L339" s="199"/>
      <c r="M339" s="204"/>
      <c r="N339" s="205"/>
      <c r="O339" s="205"/>
      <c r="P339" s="205"/>
      <c r="Q339" s="205"/>
      <c r="R339" s="205"/>
      <c r="S339" s="205"/>
      <c r="T339" s="20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0" t="s">
        <v>137</v>
      </c>
      <c r="AU339" s="200" t="s">
        <v>83</v>
      </c>
      <c r="AV339" s="13" t="s">
        <v>83</v>
      </c>
      <c r="AW339" s="13" t="s">
        <v>30</v>
      </c>
      <c r="AX339" s="13" t="s">
        <v>74</v>
      </c>
      <c r="AY339" s="200" t="s">
        <v>127</v>
      </c>
    </row>
    <row r="340" s="13" customFormat="1">
      <c r="A340" s="13"/>
      <c r="B340" s="199"/>
      <c r="C340" s="13"/>
      <c r="D340" s="194" t="s">
        <v>137</v>
      </c>
      <c r="E340" s="200" t="s">
        <v>1</v>
      </c>
      <c r="F340" s="201" t="s">
        <v>429</v>
      </c>
      <c r="G340" s="13"/>
      <c r="H340" s="202">
        <v>842</v>
      </c>
      <c r="I340" s="203"/>
      <c r="J340" s="13"/>
      <c r="K340" s="13"/>
      <c r="L340" s="199"/>
      <c r="M340" s="204"/>
      <c r="N340" s="205"/>
      <c r="O340" s="205"/>
      <c r="P340" s="205"/>
      <c r="Q340" s="205"/>
      <c r="R340" s="205"/>
      <c r="S340" s="205"/>
      <c r="T340" s="20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0" t="s">
        <v>137</v>
      </c>
      <c r="AU340" s="200" t="s">
        <v>83</v>
      </c>
      <c r="AV340" s="13" t="s">
        <v>83</v>
      </c>
      <c r="AW340" s="13" t="s">
        <v>30</v>
      </c>
      <c r="AX340" s="13" t="s">
        <v>74</v>
      </c>
      <c r="AY340" s="200" t="s">
        <v>127</v>
      </c>
    </row>
    <row r="341" s="13" customFormat="1">
      <c r="A341" s="13"/>
      <c r="B341" s="199"/>
      <c r="C341" s="13"/>
      <c r="D341" s="194" t="s">
        <v>137</v>
      </c>
      <c r="E341" s="200" t="s">
        <v>1</v>
      </c>
      <c r="F341" s="201" t="s">
        <v>430</v>
      </c>
      <c r="G341" s="13"/>
      <c r="H341" s="202">
        <v>33</v>
      </c>
      <c r="I341" s="203"/>
      <c r="J341" s="13"/>
      <c r="K341" s="13"/>
      <c r="L341" s="199"/>
      <c r="M341" s="204"/>
      <c r="N341" s="205"/>
      <c r="O341" s="205"/>
      <c r="P341" s="205"/>
      <c r="Q341" s="205"/>
      <c r="R341" s="205"/>
      <c r="S341" s="205"/>
      <c r="T341" s="20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0" t="s">
        <v>137</v>
      </c>
      <c r="AU341" s="200" t="s">
        <v>83</v>
      </c>
      <c r="AV341" s="13" t="s">
        <v>83</v>
      </c>
      <c r="AW341" s="13" t="s">
        <v>30</v>
      </c>
      <c r="AX341" s="13" t="s">
        <v>74</v>
      </c>
      <c r="AY341" s="200" t="s">
        <v>127</v>
      </c>
    </row>
    <row r="342" s="14" customFormat="1">
      <c r="A342" s="14"/>
      <c r="B342" s="207"/>
      <c r="C342" s="14"/>
      <c r="D342" s="194" t="s">
        <v>137</v>
      </c>
      <c r="E342" s="208" t="s">
        <v>1</v>
      </c>
      <c r="F342" s="209" t="s">
        <v>147</v>
      </c>
      <c r="G342" s="14"/>
      <c r="H342" s="210">
        <v>890</v>
      </c>
      <c r="I342" s="211"/>
      <c r="J342" s="14"/>
      <c r="K342" s="14"/>
      <c r="L342" s="207"/>
      <c r="M342" s="212"/>
      <c r="N342" s="213"/>
      <c r="O342" s="213"/>
      <c r="P342" s="213"/>
      <c r="Q342" s="213"/>
      <c r="R342" s="213"/>
      <c r="S342" s="213"/>
      <c r="T342" s="2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8" t="s">
        <v>137</v>
      </c>
      <c r="AU342" s="208" t="s">
        <v>83</v>
      </c>
      <c r="AV342" s="14" t="s">
        <v>133</v>
      </c>
      <c r="AW342" s="14" t="s">
        <v>30</v>
      </c>
      <c r="AX342" s="14" t="s">
        <v>81</v>
      </c>
      <c r="AY342" s="208" t="s">
        <v>127</v>
      </c>
    </row>
    <row r="343" s="12" customFormat="1" ht="22.8" customHeight="1">
      <c r="A343" s="12"/>
      <c r="B343" s="166"/>
      <c r="C343" s="12"/>
      <c r="D343" s="167" t="s">
        <v>73</v>
      </c>
      <c r="E343" s="177" t="s">
        <v>187</v>
      </c>
      <c r="F343" s="177" t="s">
        <v>431</v>
      </c>
      <c r="G343" s="12"/>
      <c r="H343" s="12"/>
      <c r="I343" s="169"/>
      <c r="J343" s="178">
        <f>BK343</f>
        <v>0</v>
      </c>
      <c r="K343" s="12"/>
      <c r="L343" s="166"/>
      <c r="M343" s="171"/>
      <c r="N343" s="172"/>
      <c r="O343" s="172"/>
      <c r="P343" s="173">
        <f>SUM(P344:P482)</f>
        <v>0</v>
      </c>
      <c r="Q343" s="172"/>
      <c r="R343" s="173">
        <f>SUM(R344:R482)</f>
        <v>7.4817897999999987</v>
      </c>
      <c r="S343" s="172"/>
      <c r="T343" s="174">
        <f>SUM(T344:T482)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67" t="s">
        <v>81</v>
      </c>
      <c r="AT343" s="175" t="s">
        <v>73</v>
      </c>
      <c r="AU343" s="175" t="s">
        <v>81</v>
      </c>
      <c r="AY343" s="167" t="s">
        <v>127</v>
      </c>
      <c r="BK343" s="176">
        <f>SUM(BK344:BK482)</f>
        <v>0</v>
      </c>
    </row>
    <row r="344" s="2" customFormat="1" ht="24.15" customHeight="1">
      <c r="A344" s="37"/>
      <c r="B344" s="179"/>
      <c r="C344" s="180" t="s">
        <v>432</v>
      </c>
      <c r="D344" s="180" t="s">
        <v>129</v>
      </c>
      <c r="E344" s="181" t="s">
        <v>433</v>
      </c>
      <c r="F344" s="182" t="s">
        <v>434</v>
      </c>
      <c r="G344" s="183" t="s">
        <v>435</v>
      </c>
      <c r="H344" s="184">
        <v>1</v>
      </c>
      <c r="I344" s="185"/>
      <c r="J344" s="186">
        <f>ROUND(I344*H344,2)</f>
        <v>0</v>
      </c>
      <c r="K344" s="187"/>
      <c r="L344" s="38"/>
      <c r="M344" s="188" t="s">
        <v>1</v>
      </c>
      <c r="N344" s="189" t="s">
        <v>39</v>
      </c>
      <c r="O344" s="76"/>
      <c r="P344" s="190">
        <f>O344*H344</f>
        <v>0</v>
      </c>
      <c r="Q344" s="190">
        <v>0.0038</v>
      </c>
      <c r="R344" s="190">
        <f>Q344*H344</f>
        <v>0.0038</v>
      </c>
      <c r="S344" s="190">
        <v>0</v>
      </c>
      <c r="T344" s="19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2" t="s">
        <v>133</v>
      </c>
      <c r="AT344" s="192" t="s">
        <v>129</v>
      </c>
      <c r="AU344" s="192" t="s">
        <v>83</v>
      </c>
      <c r="AY344" s="18" t="s">
        <v>127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8" t="s">
        <v>81</v>
      </c>
      <c r="BK344" s="193">
        <f>ROUND(I344*H344,2)</f>
        <v>0</v>
      </c>
      <c r="BL344" s="18" t="s">
        <v>133</v>
      </c>
      <c r="BM344" s="192" t="s">
        <v>436</v>
      </c>
    </row>
    <row r="345" s="2" customFormat="1">
      <c r="A345" s="37"/>
      <c r="B345" s="38"/>
      <c r="C345" s="37"/>
      <c r="D345" s="194" t="s">
        <v>135</v>
      </c>
      <c r="E345" s="37"/>
      <c r="F345" s="195" t="s">
        <v>437</v>
      </c>
      <c r="G345" s="37"/>
      <c r="H345" s="37"/>
      <c r="I345" s="196"/>
      <c r="J345" s="37"/>
      <c r="K345" s="37"/>
      <c r="L345" s="38"/>
      <c r="M345" s="197"/>
      <c r="N345" s="198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135</v>
      </c>
      <c r="AU345" s="18" t="s">
        <v>83</v>
      </c>
    </row>
    <row r="346" s="2" customFormat="1" ht="24.15" customHeight="1">
      <c r="A346" s="37"/>
      <c r="B346" s="179"/>
      <c r="C346" s="223" t="s">
        <v>438</v>
      </c>
      <c r="D346" s="223" t="s">
        <v>250</v>
      </c>
      <c r="E346" s="224" t="s">
        <v>439</v>
      </c>
      <c r="F346" s="225" t="s">
        <v>440</v>
      </c>
      <c r="G346" s="226" t="s">
        <v>435</v>
      </c>
      <c r="H346" s="227">
        <v>1</v>
      </c>
      <c r="I346" s="228"/>
      <c r="J346" s="229">
        <f>ROUND(I346*H346,2)</f>
        <v>0</v>
      </c>
      <c r="K346" s="230"/>
      <c r="L346" s="231"/>
      <c r="M346" s="232" t="s">
        <v>1</v>
      </c>
      <c r="N346" s="233" t="s">
        <v>39</v>
      </c>
      <c r="O346" s="76"/>
      <c r="P346" s="190">
        <f>O346*H346</f>
        <v>0</v>
      </c>
      <c r="Q346" s="190">
        <v>0.029899999999999999</v>
      </c>
      <c r="R346" s="190">
        <f>Q346*H346</f>
        <v>0.029899999999999999</v>
      </c>
      <c r="S346" s="190">
        <v>0</v>
      </c>
      <c r="T346" s="19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2" t="s">
        <v>187</v>
      </c>
      <c r="AT346" s="192" t="s">
        <v>250</v>
      </c>
      <c r="AU346" s="192" t="s">
        <v>83</v>
      </c>
      <c r="AY346" s="18" t="s">
        <v>127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8" t="s">
        <v>81</v>
      </c>
      <c r="BK346" s="193">
        <f>ROUND(I346*H346,2)</f>
        <v>0</v>
      </c>
      <c r="BL346" s="18" t="s">
        <v>133</v>
      </c>
      <c r="BM346" s="192" t="s">
        <v>441</v>
      </c>
    </row>
    <row r="347" s="2" customFormat="1">
      <c r="A347" s="37"/>
      <c r="B347" s="38"/>
      <c r="C347" s="37"/>
      <c r="D347" s="194" t="s">
        <v>135</v>
      </c>
      <c r="E347" s="37"/>
      <c r="F347" s="195" t="s">
        <v>440</v>
      </c>
      <c r="G347" s="37"/>
      <c r="H347" s="37"/>
      <c r="I347" s="196"/>
      <c r="J347" s="37"/>
      <c r="K347" s="37"/>
      <c r="L347" s="38"/>
      <c r="M347" s="197"/>
      <c r="N347" s="19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135</v>
      </c>
      <c r="AU347" s="18" t="s">
        <v>83</v>
      </c>
    </row>
    <row r="348" s="2" customFormat="1" ht="24.15" customHeight="1">
      <c r="A348" s="37"/>
      <c r="B348" s="179"/>
      <c r="C348" s="180" t="s">
        <v>442</v>
      </c>
      <c r="D348" s="180" t="s">
        <v>129</v>
      </c>
      <c r="E348" s="181" t="s">
        <v>443</v>
      </c>
      <c r="F348" s="182" t="s">
        <v>444</v>
      </c>
      <c r="G348" s="183" t="s">
        <v>203</v>
      </c>
      <c r="H348" s="184">
        <v>547</v>
      </c>
      <c r="I348" s="185"/>
      <c r="J348" s="186">
        <f>ROUND(I348*H348,2)</f>
        <v>0</v>
      </c>
      <c r="K348" s="187"/>
      <c r="L348" s="38"/>
      <c r="M348" s="188" t="s">
        <v>1</v>
      </c>
      <c r="N348" s="189" t="s">
        <v>39</v>
      </c>
      <c r="O348" s="76"/>
      <c r="P348" s="190">
        <f>O348*H348</f>
        <v>0</v>
      </c>
      <c r="Q348" s="190">
        <v>0</v>
      </c>
      <c r="R348" s="190">
        <f>Q348*H348</f>
        <v>0</v>
      </c>
      <c r="S348" s="190">
        <v>0</v>
      </c>
      <c r="T348" s="19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2" t="s">
        <v>133</v>
      </c>
      <c r="AT348" s="192" t="s">
        <v>129</v>
      </c>
      <c r="AU348" s="192" t="s">
        <v>83</v>
      </c>
      <c r="AY348" s="18" t="s">
        <v>127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8" t="s">
        <v>81</v>
      </c>
      <c r="BK348" s="193">
        <f>ROUND(I348*H348,2)</f>
        <v>0</v>
      </c>
      <c r="BL348" s="18" t="s">
        <v>133</v>
      </c>
      <c r="BM348" s="192" t="s">
        <v>445</v>
      </c>
    </row>
    <row r="349" s="2" customFormat="1">
      <c r="A349" s="37"/>
      <c r="B349" s="38"/>
      <c r="C349" s="37"/>
      <c r="D349" s="194" t="s">
        <v>135</v>
      </c>
      <c r="E349" s="37"/>
      <c r="F349" s="195" t="s">
        <v>446</v>
      </c>
      <c r="G349" s="37"/>
      <c r="H349" s="37"/>
      <c r="I349" s="196"/>
      <c r="J349" s="37"/>
      <c r="K349" s="37"/>
      <c r="L349" s="38"/>
      <c r="M349" s="197"/>
      <c r="N349" s="198"/>
      <c r="O349" s="76"/>
      <c r="P349" s="76"/>
      <c r="Q349" s="76"/>
      <c r="R349" s="76"/>
      <c r="S349" s="76"/>
      <c r="T349" s="7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8" t="s">
        <v>135</v>
      </c>
      <c r="AU349" s="18" t="s">
        <v>83</v>
      </c>
    </row>
    <row r="350" s="2" customFormat="1" ht="33" customHeight="1">
      <c r="A350" s="37"/>
      <c r="B350" s="179"/>
      <c r="C350" s="223" t="s">
        <v>447</v>
      </c>
      <c r="D350" s="223" t="s">
        <v>250</v>
      </c>
      <c r="E350" s="224" t="s">
        <v>448</v>
      </c>
      <c r="F350" s="225" t="s">
        <v>449</v>
      </c>
      <c r="G350" s="226" t="s">
        <v>203</v>
      </c>
      <c r="H350" s="227">
        <v>547</v>
      </c>
      <c r="I350" s="228"/>
      <c r="J350" s="229">
        <f>ROUND(I350*H350,2)</f>
        <v>0</v>
      </c>
      <c r="K350" s="230"/>
      <c r="L350" s="231"/>
      <c r="M350" s="232" t="s">
        <v>1</v>
      </c>
      <c r="N350" s="233" t="s">
        <v>39</v>
      </c>
      <c r="O350" s="76"/>
      <c r="P350" s="190">
        <f>O350*H350</f>
        <v>0</v>
      </c>
      <c r="Q350" s="190">
        <v>0.0104</v>
      </c>
      <c r="R350" s="190">
        <f>Q350*H350</f>
        <v>5.6887999999999996</v>
      </c>
      <c r="S350" s="190">
        <v>0</v>
      </c>
      <c r="T350" s="19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2" t="s">
        <v>187</v>
      </c>
      <c r="AT350" s="192" t="s">
        <v>250</v>
      </c>
      <c r="AU350" s="192" t="s">
        <v>83</v>
      </c>
      <c r="AY350" s="18" t="s">
        <v>127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8" t="s">
        <v>81</v>
      </c>
      <c r="BK350" s="193">
        <f>ROUND(I350*H350,2)</f>
        <v>0</v>
      </c>
      <c r="BL350" s="18" t="s">
        <v>133</v>
      </c>
      <c r="BM350" s="192" t="s">
        <v>450</v>
      </c>
    </row>
    <row r="351" s="2" customFormat="1">
      <c r="A351" s="37"/>
      <c r="B351" s="38"/>
      <c r="C351" s="37"/>
      <c r="D351" s="194" t="s">
        <v>135</v>
      </c>
      <c r="E351" s="37"/>
      <c r="F351" s="195" t="s">
        <v>451</v>
      </c>
      <c r="G351" s="37"/>
      <c r="H351" s="37"/>
      <c r="I351" s="196"/>
      <c r="J351" s="37"/>
      <c r="K351" s="37"/>
      <c r="L351" s="38"/>
      <c r="M351" s="197"/>
      <c r="N351" s="198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135</v>
      </c>
      <c r="AU351" s="18" t="s">
        <v>83</v>
      </c>
    </row>
    <row r="352" s="2" customFormat="1">
      <c r="A352" s="37"/>
      <c r="B352" s="38"/>
      <c r="C352" s="37"/>
      <c r="D352" s="194" t="s">
        <v>206</v>
      </c>
      <c r="E352" s="37"/>
      <c r="F352" s="222" t="s">
        <v>452</v>
      </c>
      <c r="G352" s="37"/>
      <c r="H352" s="37"/>
      <c r="I352" s="196"/>
      <c r="J352" s="37"/>
      <c r="K352" s="37"/>
      <c r="L352" s="38"/>
      <c r="M352" s="197"/>
      <c r="N352" s="19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206</v>
      </c>
      <c r="AU352" s="18" t="s">
        <v>83</v>
      </c>
    </row>
    <row r="353" s="2" customFormat="1" ht="24.15" customHeight="1">
      <c r="A353" s="37"/>
      <c r="B353" s="179"/>
      <c r="C353" s="180" t="s">
        <v>453</v>
      </c>
      <c r="D353" s="180" t="s">
        <v>129</v>
      </c>
      <c r="E353" s="181" t="s">
        <v>454</v>
      </c>
      <c r="F353" s="182" t="s">
        <v>455</v>
      </c>
      <c r="G353" s="183" t="s">
        <v>203</v>
      </c>
      <c r="H353" s="184">
        <v>100</v>
      </c>
      <c r="I353" s="185"/>
      <c r="J353" s="186">
        <f>ROUND(I353*H353,2)</f>
        <v>0</v>
      </c>
      <c r="K353" s="187"/>
      <c r="L353" s="38"/>
      <c r="M353" s="188" t="s">
        <v>1</v>
      </c>
      <c r="N353" s="189" t="s">
        <v>39</v>
      </c>
      <c r="O353" s="76"/>
      <c r="P353" s="190">
        <f>O353*H353</f>
        <v>0</v>
      </c>
      <c r="Q353" s="190">
        <v>0</v>
      </c>
      <c r="R353" s="190">
        <f>Q353*H353</f>
        <v>0</v>
      </c>
      <c r="S353" s="190">
        <v>0</v>
      </c>
      <c r="T353" s="19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2" t="s">
        <v>133</v>
      </c>
      <c r="AT353" s="192" t="s">
        <v>129</v>
      </c>
      <c r="AU353" s="192" t="s">
        <v>83</v>
      </c>
      <c r="AY353" s="18" t="s">
        <v>127</v>
      </c>
      <c r="BE353" s="193">
        <f>IF(N353="základní",J353,0)</f>
        <v>0</v>
      </c>
      <c r="BF353" s="193">
        <f>IF(N353="snížená",J353,0)</f>
        <v>0</v>
      </c>
      <c r="BG353" s="193">
        <f>IF(N353="zákl. přenesená",J353,0)</f>
        <v>0</v>
      </c>
      <c r="BH353" s="193">
        <f>IF(N353="sníž. přenesená",J353,0)</f>
        <v>0</v>
      </c>
      <c r="BI353" s="193">
        <f>IF(N353="nulová",J353,0)</f>
        <v>0</v>
      </c>
      <c r="BJ353" s="18" t="s">
        <v>81</v>
      </c>
      <c r="BK353" s="193">
        <f>ROUND(I353*H353,2)</f>
        <v>0</v>
      </c>
      <c r="BL353" s="18" t="s">
        <v>133</v>
      </c>
      <c r="BM353" s="192" t="s">
        <v>456</v>
      </c>
    </row>
    <row r="354" s="2" customFormat="1">
      <c r="A354" s="37"/>
      <c r="B354" s="38"/>
      <c r="C354" s="37"/>
      <c r="D354" s="194" t="s">
        <v>135</v>
      </c>
      <c r="E354" s="37"/>
      <c r="F354" s="195" t="s">
        <v>457</v>
      </c>
      <c r="G354" s="37"/>
      <c r="H354" s="37"/>
      <c r="I354" s="196"/>
      <c r="J354" s="37"/>
      <c r="K354" s="37"/>
      <c r="L354" s="38"/>
      <c r="M354" s="197"/>
      <c r="N354" s="198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135</v>
      </c>
      <c r="AU354" s="18" t="s">
        <v>83</v>
      </c>
    </row>
    <row r="355" s="2" customFormat="1" ht="21.75" customHeight="1">
      <c r="A355" s="37"/>
      <c r="B355" s="179"/>
      <c r="C355" s="223" t="s">
        <v>458</v>
      </c>
      <c r="D355" s="223" t="s">
        <v>250</v>
      </c>
      <c r="E355" s="224" t="s">
        <v>459</v>
      </c>
      <c r="F355" s="225" t="s">
        <v>460</v>
      </c>
      <c r="G355" s="226" t="s">
        <v>203</v>
      </c>
      <c r="H355" s="227">
        <v>101.5</v>
      </c>
      <c r="I355" s="228"/>
      <c r="J355" s="229">
        <f>ROUND(I355*H355,2)</f>
        <v>0</v>
      </c>
      <c r="K355" s="230"/>
      <c r="L355" s="231"/>
      <c r="M355" s="232" t="s">
        <v>1</v>
      </c>
      <c r="N355" s="233" t="s">
        <v>39</v>
      </c>
      <c r="O355" s="76"/>
      <c r="P355" s="190">
        <f>O355*H355</f>
        <v>0</v>
      </c>
      <c r="Q355" s="190">
        <v>0</v>
      </c>
      <c r="R355" s="190">
        <f>Q355*H355</f>
        <v>0</v>
      </c>
      <c r="S355" s="190">
        <v>0</v>
      </c>
      <c r="T355" s="19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2" t="s">
        <v>187</v>
      </c>
      <c r="AT355" s="192" t="s">
        <v>250</v>
      </c>
      <c r="AU355" s="192" t="s">
        <v>83</v>
      </c>
      <c r="AY355" s="18" t="s">
        <v>127</v>
      </c>
      <c r="BE355" s="193">
        <f>IF(N355="základní",J355,0)</f>
        <v>0</v>
      </c>
      <c r="BF355" s="193">
        <f>IF(N355="snížená",J355,0)</f>
        <v>0</v>
      </c>
      <c r="BG355" s="193">
        <f>IF(N355="zákl. přenesená",J355,0)</f>
        <v>0</v>
      </c>
      <c r="BH355" s="193">
        <f>IF(N355="sníž. přenesená",J355,0)</f>
        <v>0</v>
      </c>
      <c r="BI355" s="193">
        <f>IF(N355="nulová",J355,0)</f>
        <v>0</v>
      </c>
      <c r="BJ355" s="18" t="s">
        <v>81</v>
      </c>
      <c r="BK355" s="193">
        <f>ROUND(I355*H355,2)</f>
        <v>0</v>
      </c>
      <c r="BL355" s="18" t="s">
        <v>133</v>
      </c>
      <c r="BM355" s="192" t="s">
        <v>461</v>
      </c>
    </row>
    <row r="356" s="2" customFormat="1">
      <c r="A356" s="37"/>
      <c r="B356" s="38"/>
      <c r="C356" s="37"/>
      <c r="D356" s="194" t="s">
        <v>135</v>
      </c>
      <c r="E356" s="37"/>
      <c r="F356" s="195" t="s">
        <v>462</v>
      </c>
      <c r="G356" s="37"/>
      <c r="H356" s="37"/>
      <c r="I356" s="196"/>
      <c r="J356" s="37"/>
      <c r="K356" s="37"/>
      <c r="L356" s="38"/>
      <c r="M356" s="197"/>
      <c r="N356" s="198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135</v>
      </c>
      <c r="AU356" s="18" t="s">
        <v>83</v>
      </c>
    </row>
    <row r="357" s="13" customFormat="1">
      <c r="A357" s="13"/>
      <c r="B357" s="199"/>
      <c r="C357" s="13"/>
      <c r="D357" s="194" t="s">
        <v>137</v>
      </c>
      <c r="E357" s="13"/>
      <c r="F357" s="201" t="s">
        <v>463</v>
      </c>
      <c r="G357" s="13"/>
      <c r="H357" s="202">
        <v>101.5</v>
      </c>
      <c r="I357" s="203"/>
      <c r="J357" s="13"/>
      <c r="K357" s="13"/>
      <c r="L357" s="199"/>
      <c r="M357" s="204"/>
      <c r="N357" s="205"/>
      <c r="O357" s="205"/>
      <c r="P357" s="205"/>
      <c r="Q357" s="205"/>
      <c r="R357" s="205"/>
      <c r="S357" s="205"/>
      <c r="T357" s="20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0" t="s">
        <v>137</v>
      </c>
      <c r="AU357" s="200" t="s">
        <v>83</v>
      </c>
      <c r="AV357" s="13" t="s">
        <v>83</v>
      </c>
      <c r="AW357" s="13" t="s">
        <v>3</v>
      </c>
      <c r="AX357" s="13" t="s">
        <v>81</v>
      </c>
      <c r="AY357" s="200" t="s">
        <v>127</v>
      </c>
    </row>
    <row r="358" s="2" customFormat="1" ht="24.15" customHeight="1">
      <c r="A358" s="37"/>
      <c r="B358" s="179"/>
      <c r="C358" s="180" t="s">
        <v>464</v>
      </c>
      <c r="D358" s="180" t="s">
        <v>129</v>
      </c>
      <c r="E358" s="181" t="s">
        <v>465</v>
      </c>
      <c r="F358" s="182" t="s">
        <v>466</v>
      </c>
      <c r="G358" s="183" t="s">
        <v>203</v>
      </c>
      <c r="H358" s="184">
        <v>12</v>
      </c>
      <c r="I358" s="185"/>
      <c r="J358" s="186">
        <f>ROUND(I358*H358,2)</f>
        <v>0</v>
      </c>
      <c r="K358" s="187"/>
      <c r="L358" s="38"/>
      <c r="M358" s="188" t="s">
        <v>1</v>
      </c>
      <c r="N358" s="189" t="s">
        <v>39</v>
      </c>
      <c r="O358" s="76"/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2" t="s">
        <v>133</v>
      </c>
      <c r="AT358" s="192" t="s">
        <v>129</v>
      </c>
      <c r="AU358" s="192" t="s">
        <v>83</v>
      </c>
      <c r="AY358" s="18" t="s">
        <v>127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18" t="s">
        <v>81</v>
      </c>
      <c r="BK358" s="193">
        <f>ROUND(I358*H358,2)</f>
        <v>0</v>
      </c>
      <c r="BL358" s="18" t="s">
        <v>133</v>
      </c>
      <c r="BM358" s="192" t="s">
        <v>467</v>
      </c>
    </row>
    <row r="359" s="2" customFormat="1">
      <c r="A359" s="37"/>
      <c r="B359" s="38"/>
      <c r="C359" s="37"/>
      <c r="D359" s="194" t="s">
        <v>135</v>
      </c>
      <c r="E359" s="37"/>
      <c r="F359" s="195" t="s">
        <v>468</v>
      </c>
      <c r="G359" s="37"/>
      <c r="H359" s="37"/>
      <c r="I359" s="196"/>
      <c r="J359" s="37"/>
      <c r="K359" s="37"/>
      <c r="L359" s="38"/>
      <c r="M359" s="197"/>
      <c r="N359" s="198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135</v>
      </c>
      <c r="AU359" s="18" t="s">
        <v>83</v>
      </c>
    </row>
    <row r="360" s="2" customFormat="1" ht="16.5" customHeight="1">
      <c r="A360" s="37"/>
      <c r="B360" s="179"/>
      <c r="C360" s="223" t="s">
        <v>469</v>
      </c>
      <c r="D360" s="223" t="s">
        <v>250</v>
      </c>
      <c r="E360" s="224" t="s">
        <v>470</v>
      </c>
      <c r="F360" s="225" t="s">
        <v>471</v>
      </c>
      <c r="G360" s="226" t="s">
        <v>203</v>
      </c>
      <c r="H360" s="227">
        <v>12.18</v>
      </c>
      <c r="I360" s="228"/>
      <c r="J360" s="229">
        <f>ROUND(I360*H360,2)</f>
        <v>0</v>
      </c>
      <c r="K360" s="230"/>
      <c r="L360" s="231"/>
      <c r="M360" s="232" t="s">
        <v>1</v>
      </c>
      <c r="N360" s="233" t="s">
        <v>39</v>
      </c>
      <c r="O360" s="76"/>
      <c r="P360" s="190">
        <f>O360*H360</f>
        <v>0</v>
      </c>
      <c r="Q360" s="190">
        <v>0.00091</v>
      </c>
      <c r="R360" s="190">
        <f>Q360*H360</f>
        <v>0.0110838</v>
      </c>
      <c r="S360" s="190">
        <v>0</v>
      </c>
      <c r="T360" s="19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2" t="s">
        <v>187</v>
      </c>
      <c r="AT360" s="192" t="s">
        <v>250</v>
      </c>
      <c r="AU360" s="192" t="s">
        <v>83</v>
      </c>
      <c r="AY360" s="18" t="s">
        <v>127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18" t="s">
        <v>81</v>
      </c>
      <c r="BK360" s="193">
        <f>ROUND(I360*H360,2)</f>
        <v>0</v>
      </c>
      <c r="BL360" s="18" t="s">
        <v>133</v>
      </c>
      <c r="BM360" s="192" t="s">
        <v>472</v>
      </c>
    </row>
    <row r="361" s="2" customFormat="1">
      <c r="A361" s="37"/>
      <c r="B361" s="38"/>
      <c r="C361" s="37"/>
      <c r="D361" s="194" t="s">
        <v>135</v>
      </c>
      <c r="E361" s="37"/>
      <c r="F361" s="195" t="s">
        <v>473</v>
      </c>
      <c r="G361" s="37"/>
      <c r="H361" s="37"/>
      <c r="I361" s="196"/>
      <c r="J361" s="37"/>
      <c r="K361" s="37"/>
      <c r="L361" s="38"/>
      <c r="M361" s="197"/>
      <c r="N361" s="198"/>
      <c r="O361" s="76"/>
      <c r="P361" s="76"/>
      <c r="Q361" s="76"/>
      <c r="R361" s="76"/>
      <c r="S361" s="76"/>
      <c r="T361" s="7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8" t="s">
        <v>135</v>
      </c>
      <c r="AU361" s="18" t="s">
        <v>83</v>
      </c>
    </row>
    <row r="362" s="13" customFormat="1">
      <c r="A362" s="13"/>
      <c r="B362" s="199"/>
      <c r="C362" s="13"/>
      <c r="D362" s="194" t="s">
        <v>137</v>
      </c>
      <c r="E362" s="13"/>
      <c r="F362" s="201" t="s">
        <v>474</v>
      </c>
      <c r="G362" s="13"/>
      <c r="H362" s="202">
        <v>12.18</v>
      </c>
      <c r="I362" s="203"/>
      <c r="J362" s="13"/>
      <c r="K362" s="13"/>
      <c r="L362" s="199"/>
      <c r="M362" s="204"/>
      <c r="N362" s="205"/>
      <c r="O362" s="205"/>
      <c r="P362" s="205"/>
      <c r="Q362" s="205"/>
      <c r="R362" s="205"/>
      <c r="S362" s="205"/>
      <c r="T362" s="20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00" t="s">
        <v>137</v>
      </c>
      <c r="AU362" s="200" t="s">
        <v>83</v>
      </c>
      <c r="AV362" s="13" t="s">
        <v>83</v>
      </c>
      <c r="AW362" s="13" t="s">
        <v>3</v>
      </c>
      <c r="AX362" s="13" t="s">
        <v>81</v>
      </c>
      <c r="AY362" s="200" t="s">
        <v>127</v>
      </c>
    </row>
    <row r="363" s="2" customFormat="1" ht="24.15" customHeight="1">
      <c r="A363" s="37"/>
      <c r="B363" s="179"/>
      <c r="C363" s="180" t="s">
        <v>475</v>
      </c>
      <c r="D363" s="180" t="s">
        <v>129</v>
      </c>
      <c r="E363" s="181" t="s">
        <v>476</v>
      </c>
      <c r="F363" s="182" t="s">
        <v>477</v>
      </c>
      <c r="G363" s="183" t="s">
        <v>435</v>
      </c>
      <c r="H363" s="184">
        <v>4</v>
      </c>
      <c r="I363" s="185"/>
      <c r="J363" s="186">
        <f>ROUND(I363*H363,2)</f>
        <v>0</v>
      </c>
      <c r="K363" s="187"/>
      <c r="L363" s="38"/>
      <c r="M363" s="188" t="s">
        <v>1</v>
      </c>
      <c r="N363" s="189" t="s">
        <v>39</v>
      </c>
      <c r="O363" s="76"/>
      <c r="P363" s="190">
        <f>O363*H363</f>
        <v>0</v>
      </c>
      <c r="Q363" s="190">
        <v>0</v>
      </c>
      <c r="R363" s="190">
        <f>Q363*H363</f>
        <v>0</v>
      </c>
      <c r="S363" s="190">
        <v>0</v>
      </c>
      <c r="T363" s="19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2" t="s">
        <v>133</v>
      </c>
      <c r="AT363" s="192" t="s">
        <v>129</v>
      </c>
      <c r="AU363" s="192" t="s">
        <v>83</v>
      </c>
      <c r="AY363" s="18" t="s">
        <v>127</v>
      </c>
      <c r="BE363" s="193">
        <f>IF(N363="základní",J363,0)</f>
        <v>0</v>
      </c>
      <c r="BF363" s="193">
        <f>IF(N363="snížená",J363,0)</f>
        <v>0</v>
      </c>
      <c r="BG363" s="193">
        <f>IF(N363="zákl. přenesená",J363,0)</f>
        <v>0</v>
      </c>
      <c r="BH363" s="193">
        <f>IF(N363="sníž. přenesená",J363,0)</f>
        <v>0</v>
      </c>
      <c r="BI363" s="193">
        <f>IF(N363="nulová",J363,0)</f>
        <v>0</v>
      </c>
      <c r="BJ363" s="18" t="s">
        <v>81</v>
      </c>
      <c r="BK363" s="193">
        <f>ROUND(I363*H363,2)</f>
        <v>0</v>
      </c>
      <c r="BL363" s="18" t="s">
        <v>133</v>
      </c>
      <c r="BM363" s="192" t="s">
        <v>478</v>
      </c>
    </row>
    <row r="364" s="2" customFormat="1">
      <c r="A364" s="37"/>
      <c r="B364" s="38"/>
      <c r="C364" s="37"/>
      <c r="D364" s="194" t="s">
        <v>135</v>
      </c>
      <c r="E364" s="37"/>
      <c r="F364" s="195" t="s">
        <v>477</v>
      </c>
      <c r="G364" s="37"/>
      <c r="H364" s="37"/>
      <c r="I364" s="196"/>
      <c r="J364" s="37"/>
      <c r="K364" s="37"/>
      <c r="L364" s="38"/>
      <c r="M364" s="197"/>
      <c r="N364" s="198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135</v>
      </c>
      <c r="AU364" s="18" t="s">
        <v>83</v>
      </c>
    </row>
    <row r="365" s="2" customFormat="1" ht="16.5" customHeight="1">
      <c r="A365" s="37"/>
      <c r="B365" s="179"/>
      <c r="C365" s="223" t="s">
        <v>479</v>
      </c>
      <c r="D365" s="223" t="s">
        <v>250</v>
      </c>
      <c r="E365" s="224" t="s">
        <v>480</v>
      </c>
      <c r="F365" s="225" t="s">
        <v>481</v>
      </c>
      <c r="G365" s="226" t="s">
        <v>435</v>
      </c>
      <c r="H365" s="227">
        <v>3</v>
      </c>
      <c r="I365" s="228"/>
      <c r="J365" s="229">
        <f>ROUND(I365*H365,2)</f>
        <v>0</v>
      </c>
      <c r="K365" s="230"/>
      <c r="L365" s="231"/>
      <c r="M365" s="232" t="s">
        <v>1</v>
      </c>
      <c r="N365" s="233" t="s">
        <v>39</v>
      </c>
      <c r="O365" s="76"/>
      <c r="P365" s="190">
        <f>O365*H365</f>
        <v>0</v>
      </c>
      <c r="Q365" s="190">
        <v>0.016299999999999999</v>
      </c>
      <c r="R365" s="190">
        <f>Q365*H365</f>
        <v>0.048899999999999999</v>
      </c>
      <c r="S365" s="190">
        <v>0</v>
      </c>
      <c r="T365" s="19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2" t="s">
        <v>187</v>
      </c>
      <c r="AT365" s="192" t="s">
        <v>250</v>
      </c>
      <c r="AU365" s="192" t="s">
        <v>83</v>
      </c>
      <c r="AY365" s="18" t="s">
        <v>127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8" t="s">
        <v>81</v>
      </c>
      <c r="BK365" s="193">
        <f>ROUND(I365*H365,2)</f>
        <v>0</v>
      </c>
      <c r="BL365" s="18" t="s">
        <v>133</v>
      </c>
      <c r="BM365" s="192" t="s">
        <v>482</v>
      </c>
    </row>
    <row r="366" s="2" customFormat="1">
      <c r="A366" s="37"/>
      <c r="B366" s="38"/>
      <c r="C366" s="37"/>
      <c r="D366" s="194" t="s">
        <v>135</v>
      </c>
      <c r="E366" s="37"/>
      <c r="F366" s="195" t="s">
        <v>481</v>
      </c>
      <c r="G366" s="37"/>
      <c r="H366" s="37"/>
      <c r="I366" s="196"/>
      <c r="J366" s="37"/>
      <c r="K366" s="37"/>
      <c r="L366" s="38"/>
      <c r="M366" s="197"/>
      <c r="N366" s="198"/>
      <c r="O366" s="76"/>
      <c r="P366" s="76"/>
      <c r="Q366" s="76"/>
      <c r="R366" s="76"/>
      <c r="S366" s="76"/>
      <c r="T366" s="7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8" t="s">
        <v>135</v>
      </c>
      <c r="AU366" s="18" t="s">
        <v>83</v>
      </c>
    </row>
    <row r="367" s="2" customFormat="1" ht="24.15" customHeight="1">
      <c r="A367" s="37"/>
      <c r="B367" s="179"/>
      <c r="C367" s="223" t="s">
        <v>483</v>
      </c>
      <c r="D367" s="223" t="s">
        <v>250</v>
      </c>
      <c r="E367" s="224" t="s">
        <v>484</v>
      </c>
      <c r="F367" s="225" t="s">
        <v>485</v>
      </c>
      <c r="G367" s="226" t="s">
        <v>435</v>
      </c>
      <c r="H367" s="227">
        <v>1</v>
      </c>
      <c r="I367" s="228"/>
      <c r="J367" s="229">
        <f>ROUND(I367*H367,2)</f>
        <v>0</v>
      </c>
      <c r="K367" s="230"/>
      <c r="L367" s="231"/>
      <c r="M367" s="232" t="s">
        <v>1</v>
      </c>
      <c r="N367" s="233" t="s">
        <v>39</v>
      </c>
      <c r="O367" s="76"/>
      <c r="P367" s="190">
        <f>O367*H367</f>
        <v>0</v>
      </c>
      <c r="Q367" s="190">
        <v>0.010200000000000001</v>
      </c>
      <c r="R367" s="190">
        <f>Q367*H367</f>
        <v>0.010200000000000001</v>
      </c>
      <c r="S367" s="190">
        <v>0</v>
      </c>
      <c r="T367" s="19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2" t="s">
        <v>187</v>
      </c>
      <c r="AT367" s="192" t="s">
        <v>250</v>
      </c>
      <c r="AU367" s="192" t="s">
        <v>83</v>
      </c>
      <c r="AY367" s="18" t="s">
        <v>127</v>
      </c>
      <c r="BE367" s="193">
        <f>IF(N367="základní",J367,0)</f>
        <v>0</v>
      </c>
      <c r="BF367" s="193">
        <f>IF(N367="snížená",J367,0)</f>
        <v>0</v>
      </c>
      <c r="BG367" s="193">
        <f>IF(N367="zákl. přenesená",J367,0)</f>
        <v>0</v>
      </c>
      <c r="BH367" s="193">
        <f>IF(N367="sníž. přenesená",J367,0)</f>
        <v>0</v>
      </c>
      <c r="BI367" s="193">
        <f>IF(N367="nulová",J367,0)</f>
        <v>0</v>
      </c>
      <c r="BJ367" s="18" t="s">
        <v>81</v>
      </c>
      <c r="BK367" s="193">
        <f>ROUND(I367*H367,2)</f>
        <v>0</v>
      </c>
      <c r="BL367" s="18" t="s">
        <v>133</v>
      </c>
      <c r="BM367" s="192" t="s">
        <v>486</v>
      </c>
    </row>
    <row r="368" s="2" customFormat="1">
      <c r="A368" s="37"/>
      <c r="B368" s="38"/>
      <c r="C368" s="37"/>
      <c r="D368" s="194" t="s">
        <v>135</v>
      </c>
      <c r="E368" s="37"/>
      <c r="F368" s="195" t="s">
        <v>485</v>
      </c>
      <c r="G368" s="37"/>
      <c r="H368" s="37"/>
      <c r="I368" s="196"/>
      <c r="J368" s="37"/>
      <c r="K368" s="37"/>
      <c r="L368" s="38"/>
      <c r="M368" s="197"/>
      <c r="N368" s="198"/>
      <c r="O368" s="76"/>
      <c r="P368" s="76"/>
      <c r="Q368" s="76"/>
      <c r="R368" s="76"/>
      <c r="S368" s="76"/>
      <c r="T368" s="7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8" t="s">
        <v>135</v>
      </c>
      <c r="AU368" s="18" t="s">
        <v>83</v>
      </c>
    </row>
    <row r="369" s="2" customFormat="1" ht="24.15" customHeight="1">
      <c r="A369" s="37"/>
      <c r="B369" s="179"/>
      <c r="C369" s="180" t="s">
        <v>487</v>
      </c>
      <c r="D369" s="180" t="s">
        <v>129</v>
      </c>
      <c r="E369" s="181" t="s">
        <v>488</v>
      </c>
      <c r="F369" s="182" t="s">
        <v>489</v>
      </c>
      <c r="G369" s="183" t="s">
        <v>435</v>
      </c>
      <c r="H369" s="184">
        <v>1</v>
      </c>
      <c r="I369" s="185"/>
      <c r="J369" s="186">
        <f>ROUND(I369*H369,2)</f>
        <v>0</v>
      </c>
      <c r="K369" s="187"/>
      <c r="L369" s="38"/>
      <c r="M369" s="188" t="s">
        <v>1</v>
      </c>
      <c r="N369" s="189" t="s">
        <v>39</v>
      </c>
      <c r="O369" s="76"/>
      <c r="P369" s="190">
        <f>O369*H369</f>
        <v>0</v>
      </c>
      <c r="Q369" s="190">
        <v>0.0030100000000000001</v>
      </c>
      <c r="R369" s="190">
        <f>Q369*H369</f>
        <v>0.0030100000000000001</v>
      </c>
      <c r="S369" s="190">
        <v>0</v>
      </c>
      <c r="T369" s="19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2" t="s">
        <v>133</v>
      </c>
      <c r="AT369" s="192" t="s">
        <v>129</v>
      </c>
      <c r="AU369" s="192" t="s">
        <v>83</v>
      </c>
      <c r="AY369" s="18" t="s">
        <v>127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8" t="s">
        <v>81</v>
      </c>
      <c r="BK369" s="193">
        <f>ROUND(I369*H369,2)</f>
        <v>0</v>
      </c>
      <c r="BL369" s="18" t="s">
        <v>133</v>
      </c>
      <c r="BM369" s="192" t="s">
        <v>490</v>
      </c>
    </row>
    <row r="370" s="2" customFormat="1">
      <c r="A370" s="37"/>
      <c r="B370" s="38"/>
      <c r="C370" s="37"/>
      <c r="D370" s="194" t="s">
        <v>135</v>
      </c>
      <c r="E370" s="37"/>
      <c r="F370" s="195" t="s">
        <v>491</v>
      </c>
      <c r="G370" s="37"/>
      <c r="H370" s="37"/>
      <c r="I370" s="196"/>
      <c r="J370" s="37"/>
      <c r="K370" s="37"/>
      <c r="L370" s="38"/>
      <c r="M370" s="197"/>
      <c r="N370" s="19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135</v>
      </c>
      <c r="AU370" s="18" t="s">
        <v>83</v>
      </c>
    </row>
    <row r="371" s="2" customFormat="1" ht="16.5" customHeight="1">
      <c r="A371" s="37"/>
      <c r="B371" s="179"/>
      <c r="C371" s="223" t="s">
        <v>492</v>
      </c>
      <c r="D371" s="223" t="s">
        <v>250</v>
      </c>
      <c r="E371" s="224" t="s">
        <v>493</v>
      </c>
      <c r="F371" s="225" t="s">
        <v>494</v>
      </c>
      <c r="G371" s="226" t="s">
        <v>435</v>
      </c>
      <c r="H371" s="227">
        <v>1</v>
      </c>
      <c r="I371" s="228"/>
      <c r="J371" s="229">
        <f>ROUND(I371*H371,2)</f>
        <v>0</v>
      </c>
      <c r="K371" s="230"/>
      <c r="L371" s="231"/>
      <c r="M371" s="232" t="s">
        <v>1</v>
      </c>
      <c r="N371" s="233" t="s">
        <v>39</v>
      </c>
      <c r="O371" s="76"/>
      <c r="P371" s="190">
        <f>O371*H371</f>
        <v>0</v>
      </c>
      <c r="Q371" s="190">
        <v>0.030200000000000001</v>
      </c>
      <c r="R371" s="190">
        <f>Q371*H371</f>
        <v>0.030200000000000001</v>
      </c>
      <c r="S371" s="190">
        <v>0</v>
      </c>
      <c r="T371" s="19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2" t="s">
        <v>187</v>
      </c>
      <c r="AT371" s="192" t="s">
        <v>250</v>
      </c>
      <c r="AU371" s="192" t="s">
        <v>83</v>
      </c>
      <c r="AY371" s="18" t="s">
        <v>127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8" t="s">
        <v>81</v>
      </c>
      <c r="BK371" s="193">
        <f>ROUND(I371*H371,2)</f>
        <v>0</v>
      </c>
      <c r="BL371" s="18" t="s">
        <v>133</v>
      </c>
      <c r="BM371" s="192" t="s">
        <v>495</v>
      </c>
    </row>
    <row r="372" s="2" customFormat="1">
      <c r="A372" s="37"/>
      <c r="B372" s="38"/>
      <c r="C372" s="37"/>
      <c r="D372" s="194" t="s">
        <v>135</v>
      </c>
      <c r="E372" s="37"/>
      <c r="F372" s="195" t="s">
        <v>494</v>
      </c>
      <c r="G372" s="37"/>
      <c r="H372" s="37"/>
      <c r="I372" s="196"/>
      <c r="J372" s="37"/>
      <c r="K372" s="37"/>
      <c r="L372" s="38"/>
      <c r="M372" s="197"/>
      <c r="N372" s="198"/>
      <c r="O372" s="76"/>
      <c r="P372" s="76"/>
      <c r="Q372" s="76"/>
      <c r="R372" s="76"/>
      <c r="S372" s="76"/>
      <c r="T372" s="7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8" t="s">
        <v>135</v>
      </c>
      <c r="AU372" s="18" t="s">
        <v>83</v>
      </c>
    </row>
    <row r="373" s="2" customFormat="1" ht="21.75" customHeight="1">
      <c r="A373" s="37"/>
      <c r="B373" s="179"/>
      <c r="C373" s="180" t="s">
        <v>496</v>
      </c>
      <c r="D373" s="180" t="s">
        <v>129</v>
      </c>
      <c r="E373" s="181" t="s">
        <v>497</v>
      </c>
      <c r="F373" s="182" t="s">
        <v>498</v>
      </c>
      <c r="G373" s="183" t="s">
        <v>435</v>
      </c>
      <c r="H373" s="184">
        <v>23</v>
      </c>
      <c r="I373" s="185"/>
      <c r="J373" s="186">
        <f>ROUND(I373*H373,2)</f>
        <v>0</v>
      </c>
      <c r="K373" s="187"/>
      <c r="L373" s="38"/>
      <c r="M373" s="188" t="s">
        <v>1</v>
      </c>
      <c r="N373" s="189" t="s">
        <v>39</v>
      </c>
      <c r="O373" s="76"/>
      <c r="P373" s="190">
        <f>O373*H373</f>
        <v>0</v>
      </c>
      <c r="Q373" s="190">
        <v>0</v>
      </c>
      <c r="R373" s="190">
        <f>Q373*H373</f>
        <v>0</v>
      </c>
      <c r="S373" s="190">
        <v>0</v>
      </c>
      <c r="T373" s="191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2" t="s">
        <v>133</v>
      </c>
      <c r="AT373" s="192" t="s">
        <v>129</v>
      </c>
      <c r="AU373" s="192" t="s">
        <v>83</v>
      </c>
      <c r="AY373" s="18" t="s">
        <v>127</v>
      </c>
      <c r="BE373" s="193">
        <f>IF(N373="základní",J373,0)</f>
        <v>0</v>
      </c>
      <c r="BF373" s="193">
        <f>IF(N373="snížená",J373,0)</f>
        <v>0</v>
      </c>
      <c r="BG373" s="193">
        <f>IF(N373="zákl. přenesená",J373,0)</f>
        <v>0</v>
      </c>
      <c r="BH373" s="193">
        <f>IF(N373="sníž. přenesená",J373,0)</f>
        <v>0</v>
      </c>
      <c r="BI373" s="193">
        <f>IF(N373="nulová",J373,0)</f>
        <v>0</v>
      </c>
      <c r="BJ373" s="18" t="s">
        <v>81</v>
      </c>
      <c r="BK373" s="193">
        <f>ROUND(I373*H373,2)</f>
        <v>0</v>
      </c>
      <c r="BL373" s="18" t="s">
        <v>133</v>
      </c>
      <c r="BM373" s="192" t="s">
        <v>499</v>
      </c>
    </row>
    <row r="374" s="2" customFormat="1">
      <c r="A374" s="37"/>
      <c r="B374" s="38"/>
      <c r="C374" s="37"/>
      <c r="D374" s="194" t="s">
        <v>135</v>
      </c>
      <c r="E374" s="37"/>
      <c r="F374" s="195" t="s">
        <v>500</v>
      </c>
      <c r="G374" s="37"/>
      <c r="H374" s="37"/>
      <c r="I374" s="196"/>
      <c r="J374" s="37"/>
      <c r="K374" s="37"/>
      <c r="L374" s="38"/>
      <c r="M374" s="197"/>
      <c r="N374" s="198"/>
      <c r="O374" s="76"/>
      <c r="P374" s="76"/>
      <c r="Q374" s="76"/>
      <c r="R374" s="76"/>
      <c r="S374" s="76"/>
      <c r="T374" s="7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8" t="s">
        <v>135</v>
      </c>
      <c r="AU374" s="18" t="s">
        <v>83</v>
      </c>
    </row>
    <row r="375" s="2" customFormat="1" ht="16.5" customHeight="1">
      <c r="A375" s="37"/>
      <c r="B375" s="179"/>
      <c r="C375" s="223" t="s">
        <v>501</v>
      </c>
      <c r="D375" s="223" t="s">
        <v>250</v>
      </c>
      <c r="E375" s="224" t="s">
        <v>502</v>
      </c>
      <c r="F375" s="225" t="s">
        <v>503</v>
      </c>
      <c r="G375" s="226" t="s">
        <v>435</v>
      </c>
      <c r="H375" s="227">
        <v>23</v>
      </c>
      <c r="I375" s="228"/>
      <c r="J375" s="229">
        <f>ROUND(I375*H375,2)</f>
        <v>0</v>
      </c>
      <c r="K375" s="230"/>
      <c r="L375" s="231"/>
      <c r="M375" s="232" t="s">
        <v>1</v>
      </c>
      <c r="N375" s="233" t="s">
        <v>39</v>
      </c>
      <c r="O375" s="76"/>
      <c r="P375" s="190">
        <f>O375*H375</f>
        <v>0</v>
      </c>
      <c r="Q375" s="190">
        <v>0.00084000000000000003</v>
      </c>
      <c r="R375" s="190">
        <f>Q375*H375</f>
        <v>0.01932</v>
      </c>
      <c r="S375" s="190">
        <v>0</v>
      </c>
      <c r="T375" s="19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2" t="s">
        <v>187</v>
      </c>
      <c r="AT375" s="192" t="s">
        <v>250</v>
      </c>
      <c r="AU375" s="192" t="s">
        <v>83</v>
      </c>
      <c r="AY375" s="18" t="s">
        <v>127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18" t="s">
        <v>81</v>
      </c>
      <c r="BK375" s="193">
        <f>ROUND(I375*H375,2)</f>
        <v>0</v>
      </c>
      <c r="BL375" s="18" t="s">
        <v>133</v>
      </c>
      <c r="BM375" s="192" t="s">
        <v>504</v>
      </c>
    </row>
    <row r="376" s="2" customFormat="1">
      <c r="A376" s="37"/>
      <c r="B376" s="38"/>
      <c r="C376" s="37"/>
      <c r="D376" s="194" t="s">
        <v>135</v>
      </c>
      <c r="E376" s="37"/>
      <c r="F376" s="195" t="s">
        <v>503</v>
      </c>
      <c r="G376" s="37"/>
      <c r="H376" s="37"/>
      <c r="I376" s="196"/>
      <c r="J376" s="37"/>
      <c r="K376" s="37"/>
      <c r="L376" s="38"/>
      <c r="M376" s="197"/>
      <c r="N376" s="19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135</v>
      </c>
      <c r="AU376" s="18" t="s">
        <v>83</v>
      </c>
    </row>
    <row r="377" s="2" customFormat="1" ht="24.15" customHeight="1">
      <c r="A377" s="37"/>
      <c r="B377" s="179"/>
      <c r="C377" s="180" t="s">
        <v>505</v>
      </c>
      <c r="D377" s="180" t="s">
        <v>129</v>
      </c>
      <c r="E377" s="181" t="s">
        <v>506</v>
      </c>
      <c r="F377" s="182" t="s">
        <v>507</v>
      </c>
      <c r="G377" s="183" t="s">
        <v>435</v>
      </c>
      <c r="H377" s="184">
        <v>1</v>
      </c>
      <c r="I377" s="185"/>
      <c r="J377" s="186">
        <f>ROUND(I377*H377,2)</f>
        <v>0</v>
      </c>
      <c r="K377" s="187"/>
      <c r="L377" s="38"/>
      <c r="M377" s="188" t="s">
        <v>1</v>
      </c>
      <c r="N377" s="189" t="s">
        <v>39</v>
      </c>
      <c r="O377" s="76"/>
      <c r="P377" s="190">
        <f>O377*H377</f>
        <v>0</v>
      </c>
      <c r="Q377" s="190">
        <v>0</v>
      </c>
      <c r="R377" s="190">
        <f>Q377*H377</f>
        <v>0</v>
      </c>
      <c r="S377" s="190">
        <v>0</v>
      </c>
      <c r="T377" s="191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2" t="s">
        <v>133</v>
      </c>
      <c r="AT377" s="192" t="s">
        <v>129</v>
      </c>
      <c r="AU377" s="192" t="s">
        <v>83</v>
      </c>
      <c r="AY377" s="18" t="s">
        <v>127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8" t="s">
        <v>81</v>
      </c>
      <c r="BK377" s="193">
        <f>ROUND(I377*H377,2)</f>
        <v>0</v>
      </c>
      <c r="BL377" s="18" t="s">
        <v>133</v>
      </c>
      <c r="BM377" s="192" t="s">
        <v>508</v>
      </c>
    </row>
    <row r="378" s="2" customFormat="1">
      <c r="A378" s="37"/>
      <c r="B378" s="38"/>
      <c r="C378" s="37"/>
      <c r="D378" s="194" t="s">
        <v>135</v>
      </c>
      <c r="E378" s="37"/>
      <c r="F378" s="195" t="s">
        <v>509</v>
      </c>
      <c r="G378" s="37"/>
      <c r="H378" s="37"/>
      <c r="I378" s="196"/>
      <c r="J378" s="37"/>
      <c r="K378" s="37"/>
      <c r="L378" s="38"/>
      <c r="M378" s="197"/>
      <c r="N378" s="198"/>
      <c r="O378" s="76"/>
      <c r="P378" s="76"/>
      <c r="Q378" s="76"/>
      <c r="R378" s="76"/>
      <c r="S378" s="76"/>
      <c r="T378" s="7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8" t="s">
        <v>135</v>
      </c>
      <c r="AU378" s="18" t="s">
        <v>83</v>
      </c>
    </row>
    <row r="379" s="2" customFormat="1" ht="16.5" customHeight="1">
      <c r="A379" s="37"/>
      <c r="B379" s="179"/>
      <c r="C379" s="223" t="s">
        <v>510</v>
      </c>
      <c r="D379" s="223" t="s">
        <v>250</v>
      </c>
      <c r="E379" s="224" t="s">
        <v>511</v>
      </c>
      <c r="F379" s="225" t="s">
        <v>512</v>
      </c>
      <c r="G379" s="226" t="s">
        <v>435</v>
      </c>
      <c r="H379" s="227">
        <v>1</v>
      </c>
      <c r="I379" s="228"/>
      <c r="J379" s="229">
        <f>ROUND(I379*H379,2)</f>
        <v>0</v>
      </c>
      <c r="K379" s="230"/>
      <c r="L379" s="231"/>
      <c r="M379" s="232" t="s">
        <v>1</v>
      </c>
      <c r="N379" s="233" t="s">
        <v>39</v>
      </c>
      <c r="O379" s="76"/>
      <c r="P379" s="190">
        <f>O379*H379</f>
        <v>0</v>
      </c>
      <c r="Q379" s="190">
        <v>0.00107</v>
      </c>
      <c r="R379" s="190">
        <f>Q379*H379</f>
        <v>0.00107</v>
      </c>
      <c r="S379" s="190">
        <v>0</v>
      </c>
      <c r="T379" s="19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2" t="s">
        <v>187</v>
      </c>
      <c r="AT379" s="192" t="s">
        <v>250</v>
      </c>
      <c r="AU379" s="192" t="s">
        <v>83</v>
      </c>
      <c r="AY379" s="18" t="s">
        <v>127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18" t="s">
        <v>81</v>
      </c>
      <c r="BK379" s="193">
        <f>ROUND(I379*H379,2)</f>
        <v>0</v>
      </c>
      <c r="BL379" s="18" t="s">
        <v>133</v>
      </c>
      <c r="BM379" s="192" t="s">
        <v>513</v>
      </c>
    </row>
    <row r="380" s="2" customFormat="1">
      <c r="A380" s="37"/>
      <c r="B380" s="38"/>
      <c r="C380" s="37"/>
      <c r="D380" s="194" t="s">
        <v>135</v>
      </c>
      <c r="E380" s="37"/>
      <c r="F380" s="195" t="s">
        <v>512</v>
      </c>
      <c r="G380" s="37"/>
      <c r="H380" s="37"/>
      <c r="I380" s="196"/>
      <c r="J380" s="37"/>
      <c r="K380" s="37"/>
      <c r="L380" s="38"/>
      <c r="M380" s="197"/>
      <c r="N380" s="198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135</v>
      </c>
      <c r="AU380" s="18" t="s">
        <v>83</v>
      </c>
    </row>
    <row r="381" s="2" customFormat="1" ht="24.15" customHeight="1">
      <c r="A381" s="37"/>
      <c r="B381" s="179"/>
      <c r="C381" s="180" t="s">
        <v>514</v>
      </c>
      <c r="D381" s="180" t="s">
        <v>129</v>
      </c>
      <c r="E381" s="181" t="s">
        <v>515</v>
      </c>
      <c r="F381" s="182" t="s">
        <v>516</v>
      </c>
      <c r="G381" s="183" t="s">
        <v>435</v>
      </c>
      <c r="H381" s="184">
        <v>2</v>
      </c>
      <c r="I381" s="185"/>
      <c r="J381" s="186">
        <f>ROUND(I381*H381,2)</f>
        <v>0</v>
      </c>
      <c r="K381" s="187"/>
      <c r="L381" s="38"/>
      <c r="M381" s="188" t="s">
        <v>1</v>
      </c>
      <c r="N381" s="189" t="s">
        <v>39</v>
      </c>
      <c r="O381" s="76"/>
      <c r="P381" s="190">
        <f>O381*H381</f>
        <v>0</v>
      </c>
      <c r="Q381" s="190">
        <v>0.00167</v>
      </c>
      <c r="R381" s="190">
        <f>Q381*H381</f>
        <v>0.0033400000000000001</v>
      </c>
      <c r="S381" s="190">
        <v>0</v>
      </c>
      <c r="T381" s="19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2" t="s">
        <v>133</v>
      </c>
      <c r="AT381" s="192" t="s">
        <v>129</v>
      </c>
      <c r="AU381" s="192" t="s">
        <v>83</v>
      </c>
      <c r="AY381" s="18" t="s">
        <v>127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8" t="s">
        <v>81</v>
      </c>
      <c r="BK381" s="193">
        <f>ROUND(I381*H381,2)</f>
        <v>0</v>
      </c>
      <c r="BL381" s="18" t="s">
        <v>133</v>
      </c>
      <c r="BM381" s="192" t="s">
        <v>517</v>
      </c>
    </row>
    <row r="382" s="2" customFormat="1">
      <c r="A382" s="37"/>
      <c r="B382" s="38"/>
      <c r="C382" s="37"/>
      <c r="D382" s="194" t="s">
        <v>135</v>
      </c>
      <c r="E382" s="37"/>
      <c r="F382" s="195" t="s">
        <v>518</v>
      </c>
      <c r="G382" s="37"/>
      <c r="H382" s="37"/>
      <c r="I382" s="196"/>
      <c r="J382" s="37"/>
      <c r="K382" s="37"/>
      <c r="L382" s="38"/>
      <c r="M382" s="197"/>
      <c r="N382" s="198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135</v>
      </c>
      <c r="AU382" s="18" t="s">
        <v>83</v>
      </c>
    </row>
    <row r="383" s="2" customFormat="1" ht="16.5" customHeight="1">
      <c r="A383" s="37"/>
      <c r="B383" s="179"/>
      <c r="C383" s="223" t="s">
        <v>519</v>
      </c>
      <c r="D383" s="223" t="s">
        <v>250</v>
      </c>
      <c r="E383" s="224" t="s">
        <v>520</v>
      </c>
      <c r="F383" s="225" t="s">
        <v>521</v>
      </c>
      <c r="G383" s="226" t="s">
        <v>435</v>
      </c>
      <c r="H383" s="227">
        <v>2</v>
      </c>
      <c r="I383" s="228"/>
      <c r="J383" s="229">
        <f>ROUND(I383*H383,2)</f>
        <v>0</v>
      </c>
      <c r="K383" s="230"/>
      <c r="L383" s="231"/>
      <c r="M383" s="232" t="s">
        <v>1</v>
      </c>
      <c r="N383" s="233" t="s">
        <v>39</v>
      </c>
      <c r="O383" s="76"/>
      <c r="P383" s="190">
        <f>O383*H383</f>
        <v>0</v>
      </c>
      <c r="Q383" s="190">
        <v>0.012500000000000001</v>
      </c>
      <c r="R383" s="190">
        <f>Q383*H383</f>
        <v>0.025000000000000001</v>
      </c>
      <c r="S383" s="190">
        <v>0</v>
      </c>
      <c r="T383" s="19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2" t="s">
        <v>187</v>
      </c>
      <c r="AT383" s="192" t="s">
        <v>250</v>
      </c>
      <c r="AU383" s="192" t="s">
        <v>83</v>
      </c>
      <c r="AY383" s="18" t="s">
        <v>127</v>
      </c>
      <c r="BE383" s="193">
        <f>IF(N383="základní",J383,0)</f>
        <v>0</v>
      </c>
      <c r="BF383" s="193">
        <f>IF(N383="snížená",J383,0)</f>
        <v>0</v>
      </c>
      <c r="BG383" s="193">
        <f>IF(N383="zákl. přenesená",J383,0)</f>
        <v>0</v>
      </c>
      <c r="BH383" s="193">
        <f>IF(N383="sníž. přenesená",J383,0)</f>
        <v>0</v>
      </c>
      <c r="BI383" s="193">
        <f>IF(N383="nulová",J383,0)</f>
        <v>0</v>
      </c>
      <c r="BJ383" s="18" t="s">
        <v>81</v>
      </c>
      <c r="BK383" s="193">
        <f>ROUND(I383*H383,2)</f>
        <v>0</v>
      </c>
      <c r="BL383" s="18" t="s">
        <v>133</v>
      </c>
      <c r="BM383" s="192" t="s">
        <v>522</v>
      </c>
    </row>
    <row r="384" s="2" customFormat="1">
      <c r="A384" s="37"/>
      <c r="B384" s="38"/>
      <c r="C384" s="37"/>
      <c r="D384" s="194" t="s">
        <v>135</v>
      </c>
      <c r="E384" s="37"/>
      <c r="F384" s="195" t="s">
        <v>521</v>
      </c>
      <c r="G384" s="37"/>
      <c r="H384" s="37"/>
      <c r="I384" s="196"/>
      <c r="J384" s="37"/>
      <c r="K384" s="37"/>
      <c r="L384" s="38"/>
      <c r="M384" s="197"/>
      <c r="N384" s="198"/>
      <c r="O384" s="76"/>
      <c r="P384" s="76"/>
      <c r="Q384" s="76"/>
      <c r="R384" s="76"/>
      <c r="S384" s="76"/>
      <c r="T384" s="7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8" t="s">
        <v>135</v>
      </c>
      <c r="AU384" s="18" t="s">
        <v>83</v>
      </c>
    </row>
    <row r="385" s="2" customFormat="1" ht="21.75" customHeight="1">
      <c r="A385" s="37"/>
      <c r="B385" s="179"/>
      <c r="C385" s="180" t="s">
        <v>523</v>
      </c>
      <c r="D385" s="180" t="s">
        <v>129</v>
      </c>
      <c r="E385" s="181" t="s">
        <v>524</v>
      </c>
      <c r="F385" s="182" t="s">
        <v>525</v>
      </c>
      <c r="G385" s="183" t="s">
        <v>435</v>
      </c>
      <c r="H385" s="184">
        <v>3</v>
      </c>
      <c r="I385" s="185"/>
      <c r="J385" s="186">
        <f>ROUND(I385*H385,2)</f>
        <v>0</v>
      </c>
      <c r="K385" s="187"/>
      <c r="L385" s="38"/>
      <c r="M385" s="188" t="s">
        <v>1</v>
      </c>
      <c r="N385" s="189" t="s">
        <v>39</v>
      </c>
      <c r="O385" s="76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2" t="s">
        <v>133</v>
      </c>
      <c r="AT385" s="192" t="s">
        <v>129</v>
      </c>
      <c r="AU385" s="192" t="s">
        <v>83</v>
      </c>
      <c r="AY385" s="18" t="s">
        <v>127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8" t="s">
        <v>81</v>
      </c>
      <c r="BK385" s="193">
        <f>ROUND(I385*H385,2)</f>
        <v>0</v>
      </c>
      <c r="BL385" s="18" t="s">
        <v>133</v>
      </c>
      <c r="BM385" s="192" t="s">
        <v>526</v>
      </c>
    </row>
    <row r="386" s="2" customFormat="1">
      <c r="A386" s="37"/>
      <c r="B386" s="38"/>
      <c r="C386" s="37"/>
      <c r="D386" s="194" t="s">
        <v>135</v>
      </c>
      <c r="E386" s="37"/>
      <c r="F386" s="195" t="s">
        <v>525</v>
      </c>
      <c r="G386" s="37"/>
      <c r="H386" s="37"/>
      <c r="I386" s="196"/>
      <c r="J386" s="37"/>
      <c r="K386" s="37"/>
      <c r="L386" s="38"/>
      <c r="M386" s="197"/>
      <c r="N386" s="198"/>
      <c r="O386" s="76"/>
      <c r="P386" s="76"/>
      <c r="Q386" s="76"/>
      <c r="R386" s="76"/>
      <c r="S386" s="76"/>
      <c r="T386" s="7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135</v>
      </c>
      <c r="AU386" s="18" t="s">
        <v>83</v>
      </c>
    </row>
    <row r="387" s="2" customFormat="1" ht="24.15" customHeight="1">
      <c r="A387" s="37"/>
      <c r="B387" s="179"/>
      <c r="C387" s="223" t="s">
        <v>527</v>
      </c>
      <c r="D387" s="223" t="s">
        <v>250</v>
      </c>
      <c r="E387" s="224" t="s">
        <v>528</v>
      </c>
      <c r="F387" s="225" t="s">
        <v>529</v>
      </c>
      <c r="G387" s="226" t="s">
        <v>435</v>
      </c>
      <c r="H387" s="227">
        <v>3</v>
      </c>
      <c r="I387" s="228"/>
      <c r="J387" s="229">
        <f>ROUND(I387*H387,2)</f>
        <v>0</v>
      </c>
      <c r="K387" s="230"/>
      <c r="L387" s="231"/>
      <c r="M387" s="232" t="s">
        <v>1</v>
      </c>
      <c r="N387" s="233" t="s">
        <v>39</v>
      </c>
      <c r="O387" s="76"/>
      <c r="P387" s="190">
        <f>O387*H387</f>
        <v>0</v>
      </c>
      <c r="Q387" s="190">
        <v>0.01847</v>
      </c>
      <c r="R387" s="190">
        <f>Q387*H387</f>
        <v>0.055410000000000001</v>
      </c>
      <c r="S387" s="190">
        <v>0</v>
      </c>
      <c r="T387" s="19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2" t="s">
        <v>187</v>
      </c>
      <c r="AT387" s="192" t="s">
        <v>250</v>
      </c>
      <c r="AU387" s="192" t="s">
        <v>83</v>
      </c>
      <c r="AY387" s="18" t="s">
        <v>127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8" t="s">
        <v>81</v>
      </c>
      <c r="BK387" s="193">
        <f>ROUND(I387*H387,2)</f>
        <v>0</v>
      </c>
      <c r="BL387" s="18" t="s">
        <v>133</v>
      </c>
      <c r="BM387" s="192" t="s">
        <v>530</v>
      </c>
    </row>
    <row r="388" s="2" customFormat="1">
      <c r="A388" s="37"/>
      <c r="B388" s="38"/>
      <c r="C388" s="37"/>
      <c r="D388" s="194" t="s">
        <v>135</v>
      </c>
      <c r="E388" s="37"/>
      <c r="F388" s="195" t="s">
        <v>529</v>
      </c>
      <c r="G388" s="37"/>
      <c r="H388" s="37"/>
      <c r="I388" s="196"/>
      <c r="J388" s="37"/>
      <c r="K388" s="37"/>
      <c r="L388" s="38"/>
      <c r="M388" s="197"/>
      <c r="N388" s="198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135</v>
      </c>
      <c r="AU388" s="18" t="s">
        <v>83</v>
      </c>
    </row>
    <row r="389" s="2" customFormat="1" ht="21.75" customHeight="1">
      <c r="A389" s="37"/>
      <c r="B389" s="179"/>
      <c r="C389" s="180" t="s">
        <v>531</v>
      </c>
      <c r="D389" s="180" t="s">
        <v>129</v>
      </c>
      <c r="E389" s="181" t="s">
        <v>532</v>
      </c>
      <c r="F389" s="182" t="s">
        <v>533</v>
      </c>
      <c r="G389" s="183" t="s">
        <v>435</v>
      </c>
      <c r="H389" s="184">
        <v>1</v>
      </c>
      <c r="I389" s="185"/>
      <c r="J389" s="186">
        <f>ROUND(I389*H389,2)</f>
        <v>0</v>
      </c>
      <c r="K389" s="187"/>
      <c r="L389" s="38"/>
      <c r="M389" s="188" t="s">
        <v>1</v>
      </c>
      <c r="N389" s="189" t="s">
        <v>39</v>
      </c>
      <c r="O389" s="76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2" t="s">
        <v>133</v>
      </c>
      <c r="AT389" s="192" t="s">
        <v>129</v>
      </c>
      <c r="AU389" s="192" t="s">
        <v>83</v>
      </c>
      <c r="AY389" s="18" t="s">
        <v>127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8" t="s">
        <v>81</v>
      </c>
      <c r="BK389" s="193">
        <f>ROUND(I389*H389,2)</f>
        <v>0</v>
      </c>
      <c r="BL389" s="18" t="s">
        <v>133</v>
      </c>
      <c r="BM389" s="192" t="s">
        <v>534</v>
      </c>
    </row>
    <row r="390" s="2" customFormat="1">
      <c r="A390" s="37"/>
      <c r="B390" s="38"/>
      <c r="C390" s="37"/>
      <c r="D390" s="194" t="s">
        <v>135</v>
      </c>
      <c r="E390" s="37"/>
      <c r="F390" s="195" t="s">
        <v>533</v>
      </c>
      <c r="G390" s="37"/>
      <c r="H390" s="37"/>
      <c r="I390" s="196"/>
      <c r="J390" s="37"/>
      <c r="K390" s="37"/>
      <c r="L390" s="38"/>
      <c r="M390" s="197"/>
      <c r="N390" s="198"/>
      <c r="O390" s="76"/>
      <c r="P390" s="76"/>
      <c r="Q390" s="76"/>
      <c r="R390" s="76"/>
      <c r="S390" s="76"/>
      <c r="T390" s="7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8" t="s">
        <v>135</v>
      </c>
      <c r="AU390" s="18" t="s">
        <v>83</v>
      </c>
    </row>
    <row r="391" s="2" customFormat="1" ht="24.15" customHeight="1">
      <c r="A391" s="37"/>
      <c r="B391" s="179"/>
      <c r="C391" s="223" t="s">
        <v>535</v>
      </c>
      <c r="D391" s="223" t="s">
        <v>250</v>
      </c>
      <c r="E391" s="224" t="s">
        <v>536</v>
      </c>
      <c r="F391" s="225" t="s">
        <v>537</v>
      </c>
      <c r="G391" s="226" t="s">
        <v>435</v>
      </c>
      <c r="H391" s="227">
        <v>1</v>
      </c>
      <c r="I391" s="228"/>
      <c r="J391" s="229">
        <f>ROUND(I391*H391,2)</f>
        <v>0</v>
      </c>
      <c r="K391" s="230"/>
      <c r="L391" s="231"/>
      <c r="M391" s="232" t="s">
        <v>1</v>
      </c>
      <c r="N391" s="233" t="s">
        <v>39</v>
      </c>
      <c r="O391" s="76"/>
      <c r="P391" s="190">
        <f>O391*H391</f>
        <v>0</v>
      </c>
      <c r="Q391" s="190">
        <v>0.02444</v>
      </c>
      <c r="R391" s="190">
        <f>Q391*H391</f>
        <v>0.02444</v>
      </c>
      <c r="S391" s="190">
        <v>0</v>
      </c>
      <c r="T391" s="19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2" t="s">
        <v>187</v>
      </c>
      <c r="AT391" s="192" t="s">
        <v>250</v>
      </c>
      <c r="AU391" s="192" t="s">
        <v>83</v>
      </c>
      <c r="AY391" s="18" t="s">
        <v>127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8" t="s">
        <v>81</v>
      </c>
      <c r="BK391" s="193">
        <f>ROUND(I391*H391,2)</f>
        <v>0</v>
      </c>
      <c r="BL391" s="18" t="s">
        <v>133</v>
      </c>
      <c r="BM391" s="192" t="s">
        <v>538</v>
      </c>
    </row>
    <row r="392" s="2" customFormat="1">
      <c r="A392" s="37"/>
      <c r="B392" s="38"/>
      <c r="C392" s="37"/>
      <c r="D392" s="194" t="s">
        <v>135</v>
      </c>
      <c r="E392" s="37"/>
      <c r="F392" s="195" t="s">
        <v>537</v>
      </c>
      <c r="G392" s="37"/>
      <c r="H392" s="37"/>
      <c r="I392" s="196"/>
      <c r="J392" s="37"/>
      <c r="K392" s="37"/>
      <c r="L392" s="38"/>
      <c r="M392" s="197"/>
      <c r="N392" s="19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135</v>
      </c>
      <c r="AU392" s="18" t="s">
        <v>83</v>
      </c>
    </row>
    <row r="393" s="2" customFormat="1" ht="24.15" customHeight="1">
      <c r="A393" s="37"/>
      <c r="B393" s="179"/>
      <c r="C393" s="223" t="s">
        <v>539</v>
      </c>
      <c r="D393" s="223" t="s">
        <v>250</v>
      </c>
      <c r="E393" s="224" t="s">
        <v>540</v>
      </c>
      <c r="F393" s="225" t="s">
        <v>541</v>
      </c>
      <c r="G393" s="226" t="s">
        <v>435</v>
      </c>
      <c r="H393" s="227">
        <v>4</v>
      </c>
      <c r="I393" s="228"/>
      <c r="J393" s="229">
        <f>ROUND(I393*H393,2)</f>
        <v>0</v>
      </c>
      <c r="K393" s="230"/>
      <c r="L393" s="231"/>
      <c r="M393" s="232" t="s">
        <v>1</v>
      </c>
      <c r="N393" s="233" t="s">
        <v>39</v>
      </c>
      <c r="O393" s="76"/>
      <c r="P393" s="190">
        <f>O393*H393</f>
        <v>0</v>
      </c>
      <c r="Q393" s="190">
        <v>0.0073000000000000001</v>
      </c>
      <c r="R393" s="190">
        <f>Q393*H393</f>
        <v>0.0292</v>
      </c>
      <c r="S393" s="190">
        <v>0</v>
      </c>
      <c r="T393" s="191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2" t="s">
        <v>187</v>
      </c>
      <c r="AT393" s="192" t="s">
        <v>250</v>
      </c>
      <c r="AU393" s="192" t="s">
        <v>83</v>
      </c>
      <c r="AY393" s="18" t="s">
        <v>127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8" t="s">
        <v>81</v>
      </c>
      <c r="BK393" s="193">
        <f>ROUND(I393*H393,2)</f>
        <v>0</v>
      </c>
      <c r="BL393" s="18" t="s">
        <v>133</v>
      </c>
      <c r="BM393" s="192" t="s">
        <v>542</v>
      </c>
    </row>
    <row r="394" s="2" customFormat="1">
      <c r="A394" s="37"/>
      <c r="B394" s="38"/>
      <c r="C394" s="37"/>
      <c r="D394" s="194" t="s">
        <v>135</v>
      </c>
      <c r="E394" s="37"/>
      <c r="F394" s="195" t="s">
        <v>541</v>
      </c>
      <c r="G394" s="37"/>
      <c r="H394" s="37"/>
      <c r="I394" s="196"/>
      <c r="J394" s="37"/>
      <c r="K394" s="37"/>
      <c r="L394" s="38"/>
      <c r="M394" s="197"/>
      <c r="N394" s="198"/>
      <c r="O394" s="76"/>
      <c r="P394" s="76"/>
      <c r="Q394" s="76"/>
      <c r="R394" s="76"/>
      <c r="S394" s="76"/>
      <c r="T394" s="7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8" t="s">
        <v>135</v>
      </c>
      <c r="AU394" s="18" t="s">
        <v>83</v>
      </c>
    </row>
    <row r="395" s="2" customFormat="1" ht="21.75" customHeight="1">
      <c r="A395" s="37"/>
      <c r="B395" s="179"/>
      <c r="C395" s="180" t="s">
        <v>543</v>
      </c>
      <c r="D395" s="180" t="s">
        <v>129</v>
      </c>
      <c r="E395" s="181" t="s">
        <v>544</v>
      </c>
      <c r="F395" s="182" t="s">
        <v>545</v>
      </c>
      <c r="G395" s="183" t="s">
        <v>435</v>
      </c>
      <c r="H395" s="184">
        <v>3</v>
      </c>
      <c r="I395" s="185"/>
      <c r="J395" s="186">
        <f>ROUND(I395*H395,2)</f>
        <v>0</v>
      </c>
      <c r="K395" s="187"/>
      <c r="L395" s="38"/>
      <c r="M395" s="188" t="s">
        <v>1</v>
      </c>
      <c r="N395" s="189" t="s">
        <v>39</v>
      </c>
      <c r="O395" s="76"/>
      <c r="P395" s="190">
        <f>O395*H395</f>
        <v>0</v>
      </c>
      <c r="Q395" s="190">
        <v>0.00296</v>
      </c>
      <c r="R395" s="190">
        <f>Q395*H395</f>
        <v>0.008879999999999999</v>
      </c>
      <c r="S395" s="190">
        <v>0</v>
      </c>
      <c r="T395" s="19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2" t="s">
        <v>133</v>
      </c>
      <c r="AT395" s="192" t="s">
        <v>129</v>
      </c>
      <c r="AU395" s="192" t="s">
        <v>83</v>
      </c>
      <c r="AY395" s="18" t="s">
        <v>127</v>
      </c>
      <c r="BE395" s="193">
        <f>IF(N395="základní",J395,0)</f>
        <v>0</v>
      </c>
      <c r="BF395" s="193">
        <f>IF(N395="snížená",J395,0)</f>
        <v>0</v>
      </c>
      <c r="BG395" s="193">
        <f>IF(N395="zákl. přenesená",J395,0)</f>
        <v>0</v>
      </c>
      <c r="BH395" s="193">
        <f>IF(N395="sníž. přenesená",J395,0)</f>
        <v>0</v>
      </c>
      <c r="BI395" s="193">
        <f>IF(N395="nulová",J395,0)</f>
        <v>0</v>
      </c>
      <c r="BJ395" s="18" t="s">
        <v>81</v>
      </c>
      <c r="BK395" s="193">
        <f>ROUND(I395*H395,2)</f>
        <v>0</v>
      </c>
      <c r="BL395" s="18" t="s">
        <v>133</v>
      </c>
      <c r="BM395" s="192" t="s">
        <v>546</v>
      </c>
    </row>
    <row r="396" s="2" customFormat="1">
      <c r="A396" s="37"/>
      <c r="B396" s="38"/>
      <c r="C396" s="37"/>
      <c r="D396" s="194" t="s">
        <v>135</v>
      </c>
      <c r="E396" s="37"/>
      <c r="F396" s="195" t="s">
        <v>547</v>
      </c>
      <c r="G396" s="37"/>
      <c r="H396" s="37"/>
      <c r="I396" s="196"/>
      <c r="J396" s="37"/>
      <c r="K396" s="37"/>
      <c r="L396" s="38"/>
      <c r="M396" s="197"/>
      <c r="N396" s="198"/>
      <c r="O396" s="76"/>
      <c r="P396" s="76"/>
      <c r="Q396" s="76"/>
      <c r="R396" s="76"/>
      <c r="S396" s="76"/>
      <c r="T396" s="7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8" t="s">
        <v>135</v>
      </c>
      <c r="AU396" s="18" t="s">
        <v>83</v>
      </c>
    </row>
    <row r="397" s="2" customFormat="1" ht="24.15" customHeight="1">
      <c r="A397" s="37"/>
      <c r="B397" s="179"/>
      <c r="C397" s="223" t="s">
        <v>548</v>
      </c>
      <c r="D397" s="223" t="s">
        <v>250</v>
      </c>
      <c r="E397" s="224" t="s">
        <v>549</v>
      </c>
      <c r="F397" s="225" t="s">
        <v>550</v>
      </c>
      <c r="G397" s="226" t="s">
        <v>435</v>
      </c>
      <c r="H397" s="227">
        <v>3</v>
      </c>
      <c r="I397" s="228"/>
      <c r="J397" s="229">
        <f>ROUND(I397*H397,2)</f>
        <v>0</v>
      </c>
      <c r="K397" s="230"/>
      <c r="L397" s="231"/>
      <c r="M397" s="232" t="s">
        <v>1</v>
      </c>
      <c r="N397" s="233" t="s">
        <v>39</v>
      </c>
      <c r="O397" s="76"/>
      <c r="P397" s="190">
        <f>O397*H397</f>
        <v>0</v>
      </c>
      <c r="Q397" s="190">
        <v>0.040250000000000001</v>
      </c>
      <c r="R397" s="190">
        <f>Q397*H397</f>
        <v>0.12075</v>
      </c>
      <c r="S397" s="190">
        <v>0</v>
      </c>
      <c r="T397" s="19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2" t="s">
        <v>187</v>
      </c>
      <c r="AT397" s="192" t="s">
        <v>250</v>
      </c>
      <c r="AU397" s="192" t="s">
        <v>83</v>
      </c>
      <c r="AY397" s="18" t="s">
        <v>127</v>
      </c>
      <c r="BE397" s="193">
        <f>IF(N397="základní",J397,0)</f>
        <v>0</v>
      </c>
      <c r="BF397" s="193">
        <f>IF(N397="snížená",J397,0)</f>
        <v>0</v>
      </c>
      <c r="BG397" s="193">
        <f>IF(N397="zákl. přenesená",J397,0)</f>
        <v>0</v>
      </c>
      <c r="BH397" s="193">
        <f>IF(N397="sníž. přenesená",J397,0)</f>
        <v>0</v>
      </c>
      <c r="BI397" s="193">
        <f>IF(N397="nulová",J397,0)</f>
        <v>0</v>
      </c>
      <c r="BJ397" s="18" t="s">
        <v>81</v>
      </c>
      <c r="BK397" s="193">
        <f>ROUND(I397*H397,2)</f>
        <v>0</v>
      </c>
      <c r="BL397" s="18" t="s">
        <v>133</v>
      </c>
      <c r="BM397" s="192" t="s">
        <v>551</v>
      </c>
    </row>
    <row r="398" s="2" customFormat="1">
      <c r="A398" s="37"/>
      <c r="B398" s="38"/>
      <c r="C398" s="37"/>
      <c r="D398" s="194" t="s">
        <v>135</v>
      </c>
      <c r="E398" s="37"/>
      <c r="F398" s="195" t="s">
        <v>550</v>
      </c>
      <c r="G398" s="37"/>
      <c r="H398" s="37"/>
      <c r="I398" s="196"/>
      <c r="J398" s="37"/>
      <c r="K398" s="37"/>
      <c r="L398" s="38"/>
      <c r="M398" s="197"/>
      <c r="N398" s="198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135</v>
      </c>
      <c r="AU398" s="18" t="s">
        <v>83</v>
      </c>
    </row>
    <row r="399" s="2" customFormat="1" ht="24.15" customHeight="1">
      <c r="A399" s="37"/>
      <c r="B399" s="179"/>
      <c r="C399" s="223" t="s">
        <v>552</v>
      </c>
      <c r="D399" s="223" t="s">
        <v>250</v>
      </c>
      <c r="E399" s="224" t="s">
        <v>553</v>
      </c>
      <c r="F399" s="225" t="s">
        <v>554</v>
      </c>
      <c r="G399" s="226" t="s">
        <v>435</v>
      </c>
      <c r="H399" s="227">
        <v>3</v>
      </c>
      <c r="I399" s="228"/>
      <c r="J399" s="229">
        <f>ROUND(I399*H399,2)</f>
        <v>0</v>
      </c>
      <c r="K399" s="230"/>
      <c r="L399" s="231"/>
      <c r="M399" s="232" t="s">
        <v>1</v>
      </c>
      <c r="N399" s="233" t="s">
        <v>39</v>
      </c>
      <c r="O399" s="76"/>
      <c r="P399" s="190">
        <f>O399*H399</f>
        <v>0</v>
      </c>
      <c r="Q399" s="190">
        <v>0.0073000000000000001</v>
      </c>
      <c r="R399" s="190">
        <f>Q399*H399</f>
        <v>0.021899999999999999</v>
      </c>
      <c r="S399" s="190">
        <v>0</v>
      </c>
      <c r="T399" s="19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2" t="s">
        <v>187</v>
      </c>
      <c r="AT399" s="192" t="s">
        <v>250</v>
      </c>
      <c r="AU399" s="192" t="s">
        <v>83</v>
      </c>
      <c r="AY399" s="18" t="s">
        <v>127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18" t="s">
        <v>81</v>
      </c>
      <c r="BK399" s="193">
        <f>ROUND(I399*H399,2)</f>
        <v>0</v>
      </c>
      <c r="BL399" s="18" t="s">
        <v>133</v>
      </c>
      <c r="BM399" s="192" t="s">
        <v>555</v>
      </c>
    </row>
    <row r="400" s="2" customFormat="1">
      <c r="A400" s="37"/>
      <c r="B400" s="38"/>
      <c r="C400" s="37"/>
      <c r="D400" s="194" t="s">
        <v>135</v>
      </c>
      <c r="E400" s="37"/>
      <c r="F400" s="195" t="s">
        <v>554</v>
      </c>
      <c r="G400" s="37"/>
      <c r="H400" s="37"/>
      <c r="I400" s="196"/>
      <c r="J400" s="37"/>
      <c r="K400" s="37"/>
      <c r="L400" s="38"/>
      <c r="M400" s="197"/>
      <c r="N400" s="198"/>
      <c r="O400" s="76"/>
      <c r="P400" s="76"/>
      <c r="Q400" s="76"/>
      <c r="R400" s="76"/>
      <c r="S400" s="76"/>
      <c r="T400" s="7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8" t="s">
        <v>135</v>
      </c>
      <c r="AU400" s="18" t="s">
        <v>83</v>
      </c>
    </row>
    <row r="401" s="2" customFormat="1" ht="16.5" customHeight="1">
      <c r="A401" s="37"/>
      <c r="B401" s="179"/>
      <c r="C401" s="180" t="s">
        <v>556</v>
      </c>
      <c r="D401" s="180" t="s">
        <v>129</v>
      </c>
      <c r="E401" s="181" t="s">
        <v>557</v>
      </c>
      <c r="F401" s="182" t="s">
        <v>558</v>
      </c>
      <c r="G401" s="183" t="s">
        <v>435</v>
      </c>
      <c r="H401" s="184">
        <v>3</v>
      </c>
      <c r="I401" s="185"/>
      <c r="J401" s="186">
        <f>ROUND(I401*H401,2)</f>
        <v>0</v>
      </c>
      <c r="K401" s="187"/>
      <c r="L401" s="38"/>
      <c r="M401" s="188" t="s">
        <v>1</v>
      </c>
      <c r="N401" s="189" t="s">
        <v>39</v>
      </c>
      <c r="O401" s="76"/>
      <c r="P401" s="190">
        <f>O401*H401</f>
        <v>0</v>
      </c>
      <c r="Q401" s="190">
        <v>0</v>
      </c>
      <c r="R401" s="190">
        <f>Q401*H401</f>
        <v>0</v>
      </c>
      <c r="S401" s="190">
        <v>0</v>
      </c>
      <c r="T401" s="19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2" t="s">
        <v>133</v>
      </c>
      <c r="AT401" s="192" t="s">
        <v>129</v>
      </c>
      <c r="AU401" s="192" t="s">
        <v>83</v>
      </c>
      <c r="AY401" s="18" t="s">
        <v>127</v>
      </c>
      <c r="BE401" s="193">
        <f>IF(N401="základní",J401,0)</f>
        <v>0</v>
      </c>
      <c r="BF401" s="193">
        <f>IF(N401="snížená",J401,0)</f>
        <v>0</v>
      </c>
      <c r="BG401" s="193">
        <f>IF(N401="zákl. přenesená",J401,0)</f>
        <v>0</v>
      </c>
      <c r="BH401" s="193">
        <f>IF(N401="sníž. přenesená",J401,0)</f>
        <v>0</v>
      </c>
      <c r="BI401" s="193">
        <f>IF(N401="nulová",J401,0)</f>
        <v>0</v>
      </c>
      <c r="BJ401" s="18" t="s">
        <v>81</v>
      </c>
      <c r="BK401" s="193">
        <f>ROUND(I401*H401,2)</f>
        <v>0</v>
      </c>
      <c r="BL401" s="18" t="s">
        <v>133</v>
      </c>
      <c r="BM401" s="192" t="s">
        <v>559</v>
      </c>
    </row>
    <row r="402" s="2" customFormat="1">
      <c r="A402" s="37"/>
      <c r="B402" s="38"/>
      <c r="C402" s="37"/>
      <c r="D402" s="194" t="s">
        <v>135</v>
      </c>
      <c r="E402" s="37"/>
      <c r="F402" s="195" t="s">
        <v>558</v>
      </c>
      <c r="G402" s="37"/>
      <c r="H402" s="37"/>
      <c r="I402" s="196"/>
      <c r="J402" s="37"/>
      <c r="K402" s="37"/>
      <c r="L402" s="38"/>
      <c r="M402" s="197"/>
      <c r="N402" s="198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135</v>
      </c>
      <c r="AU402" s="18" t="s">
        <v>83</v>
      </c>
    </row>
    <row r="403" s="2" customFormat="1" ht="24.15" customHeight="1">
      <c r="A403" s="37"/>
      <c r="B403" s="179"/>
      <c r="C403" s="223" t="s">
        <v>560</v>
      </c>
      <c r="D403" s="223" t="s">
        <v>250</v>
      </c>
      <c r="E403" s="224" t="s">
        <v>561</v>
      </c>
      <c r="F403" s="225" t="s">
        <v>562</v>
      </c>
      <c r="G403" s="226" t="s">
        <v>435</v>
      </c>
      <c r="H403" s="227">
        <v>3</v>
      </c>
      <c r="I403" s="228"/>
      <c r="J403" s="229">
        <f>ROUND(I403*H403,2)</f>
        <v>0</v>
      </c>
      <c r="K403" s="230"/>
      <c r="L403" s="231"/>
      <c r="M403" s="232" t="s">
        <v>1</v>
      </c>
      <c r="N403" s="233" t="s">
        <v>39</v>
      </c>
      <c r="O403" s="76"/>
      <c r="P403" s="190">
        <f>O403*H403</f>
        <v>0</v>
      </c>
      <c r="Q403" s="190">
        <v>0.037999999999999999</v>
      </c>
      <c r="R403" s="190">
        <f>Q403*H403</f>
        <v>0.11399999999999999</v>
      </c>
      <c r="S403" s="190">
        <v>0</v>
      </c>
      <c r="T403" s="19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2" t="s">
        <v>187</v>
      </c>
      <c r="AT403" s="192" t="s">
        <v>250</v>
      </c>
      <c r="AU403" s="192" t="s">
        <v>83</v>
      </c>
      <c r="AY403" s="18" t="s">
        <v>127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18" t="s">
        <v>81</v>
      </c>
      <c r="BK403" s="193">
        <f>ROUND(I403*H403,2)</f>
        <v>0</v>
      </c>
      <c r="BL403" s="18" t="s">
        <v>133</v>
      </c>
      <c r="BM403" s="192" t="s">
        <v>563</v>
      </c>
    </row>
    <row r="404" s="2" customFormat="1">
      <c r="A404" s="37"/>
      <c r="B404" s="38"/>
      <c r="C404" s="37"/>
      <c r="D404" s="194" t="s">
        <v>135</v>
      </c>
      <c r="E404" s="37"/>
      <c r="F404" s="195" t="s">
        <v>562</v>
      </c>
      <c r="G404" s="37"/>
      <c r="H404" s="37"/>
      <c r="I404" s="196"/>
      <c r="J404" s="37"/>
      <c r="K404" s="37"/>
      <c r="L404" s="38"/>
      <c r="M404" s="197"/>
      <c r="N404" s="198"/>
      <c r="O404" s="76"/>
      <c r="P404" s="76"/>
      <c r="Q404" s="76"/>
      <c r="R404" s="76"/>
      <c r="S404" s="76"/>
      <c r="T404" s="7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8" t="s">
        <v>135</v>
      </c>
      <c r="AU404" s="18" t="s">
        <v>83</v>
      </c>
    </row>
    <row r="405" s="2" customFormat="1" ht="16.5" customHeight="1">
      <c r="A405" s="37"/>
      <c r="B405" s="179"/>
      <c r="C405" s="223" t="s">
        <v>564</v>
      </c>
      <c r="D405" s="223" t="s">
        <v>250</v>
      </c>
      <c r="E405" s="224" t="s">
        <v>565</v>
      </c>
      <c r="F405" s="225" t="s">
        <v>566</v>
      </c>
      <c r="G405" s="226" t="s">
        <v>567</v>
      </c>
      <c r="H405" s="227">
        <v>3</v>
      </c>
      <c r="I405" s="228"/>
      <c r="J405" s="229">
        <f>ROUND(I405*H405,2)</f>
        <v>0</v>
      </c>
      <c r="K405" s="230"/>
      <c r="L405" s="231"/>
      <c r="M405" s="232" t="s">
        <v>1</v>
      </c>
      <c r="N405" s="233" t="s">
        <v>39</v>
      </c>
      <c r="O405" s="76"/>
      <c r="P405" s="190">
        <f>O405*H405</f>
        <v>0</v>
      </c>
      <c r="Q405" s="190">
        <v>0</v>
      </c>
      <c r="R405" s="190">
        <f>Q405*H405</f>
        <v>0</v>
      </c>
      <c r="S405" s="190">
        <v>0</v>
      </c>
      <c r="T405" s="19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2" t="s">
        <v>187</v>
      </c>
      <c r="AT405" s="192" t="s">
        <v>250</v>
      </c>
      <c r="AU405" s="192" t="s">
        <v>83</v>
      </c>
      <c r="AY405" s="18" t="s">
        <v>127</v>
      </c>
      <c r="BE405" s="193">
        <f>IF(N405="základní",J405,0)</f>
        <v>0</v>
      </c>
      <c r="BF405" s="193">
        <f>IF(N405="snížená",J405,0)</f>
        <v>0</v>
      </c>
      <c r="BG405" s="193">
        <f>IF(N405="zákl. přenesená",J405,0)</f>
        <v>0</v>
      </c>
      <c r="BH405" s="193">
        <f>IF(N405="sníž. přenesená",J405,0)</f>
        <v>0</v>
      </c>
      <c r="BI405" s="193">
        <f>IF(N405="nulová",J405,0)</f>
        <v>0</v>
      </c>
      <c r="BJ405" s="18" t="s">
        <v>81</v>
      </c>
      <c r="BK405" s="193">
        <f>ROUND(I405*H405,2)</f>
        <v>0</v>
      </c>
      <c r="BL405" s="18" t="s">
        <v>133</v>
      </c>
      <c r="BM405" s="192" t="s">
        <v>568</v>
      </c>
    </row>
    <row r="406" s="2" customFormat="1">
      <c r="A406" s="37"/>
      <c r="B406" s="38"/>
      <c r="C406" s="37"/>
      <c r="D406" s="194" t="s">
        <v>135</v>
      </c>
      <c r="E406" s="37"/>
      <c r="F406" s="195" t="s">
        <v>566</v>
      </c>
      <c r="G406" s="37"/>
      <c r="H406" s="37"/>
      <c r="I406" s="196"/>
      <c r="J406" s="37"/>
      <c r="K406" s="37"/>
      <c r="L406" s="38"/>
      <c r="M406" s="197"/>
      <c r="N406" s="198"/>
      <c r="O406" s="76"/>
      <c r="P406" s="76"/>
      <c r="Q406" s="76"/>
      <c r="R406" s="76"/>
      <c r="S406" s="76"/>
      <c r="T406" s="7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8" t="s">
        <v>135</v>
      </c>
      <c r="AU406" s="18" t="s">
        <v>83</v>
      </c>
    </row>
    <row r="407" s="2" customFormat="1" ht="24.15" customHeight="1">
      <c r="A407" s="37"/>
      <c r="B407" s="179"/>
      <c r="C407" s="180" t="s">
        <v>569</v>
      </c>
      <c r="D407" s="180" t="s">
        <v>129</v>
      </c>
      <c r="E407" s="181" t="s">
        <v>570</v>
      </c>
      <c r="F407" s="182" t="s">
        <v>571</v>
      </c>
      <c r="G407" s="183" t="s">
        <v>435</v>
      </c>
      <c r="H407" s="184">
        <v>56</v>
      </c>
      <c r="I407" s="185"/>
      <c r="J407" s="186">
        <f>ROUND(I407*H407,2)</f>
        <v>0</v>
      </c>
      <c r="K407" s="187"/>
      <c r="L407" s="38"/>
      <c r="M407" s="188" t="s">
        <v>1</v>
      </c>
      <c r="N407" s="189" t="s">
        <v>39</v>
      </c>
      <c r="O407" s="76"/>
      <c r="P407" s="190">
        <f>O407*H407</f>
        <v>0</v>
      </c>
      <c r="Q407" s="190">
        <v>0</v>
      </c>
      <c r="R407" s="190">
        <f>Q407*H407</f>
        <v>0</v>
      </c>
      <c r="S407" s="190">
        <v>0</v>
      </c>
      <c r="T407" s="19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2" t="s">
        <v>133</v>
      </c>
      <c r="AT407" s="192" t="s">
        <v>129</v>
      </c>
      <c r="AU407" s="192" t="s">
        <v>83</v>
      </c>
      <c r="AY407" s="18" t="s">
        <v>127</v>
      </c>
      <c r="BE407" s="193">
        <f>IF(N407="základní",J407,0)</f>
        <v>0</v>
      </c>
      <c r="BF407" s="193">
        <f>IF(N407="snížená",J407,0)</f>
        <v>0</v>
      </c>
      <c r="BG407" s="193">
        <f>IF(N407="zákl. přenesená",J407,0)</f>
        <v>0</v>
      </c>
      <c r="BH407" s="193">
        <f>IF(N407="sníž. přenesená",J407,0)</f>
        <v>0</v>
      </c>
      <c r="BI407" s="193">
        <f>IF(N407="nulová",J407,0)</f>
        <v>0</v>
      </c>
      <c r="BJ407" s="18" t="s">
        <v>81</v>
      </c>
      <c r="BK407" s="193">
        <f>ROUND(I407*H407,2)</f>
        <v>0</v>
      </c>
      <c r="BL407" s="18" t="s">
        <v>133</v>
      </c>
      <c r="BM407" s="192" t="s">
        <v>572</v>
      </c>
    </row>
    <row r="408" s="2" customFormat="1">
      <c r="A408" s="37"/>
      <c r="B408" s="38"/>
      <c r="C408" s="37"/>
      <c r="D408" s="194" t="s">
        <v>135</v>
      </c>
      <c r="E408" s="37"/>
      <c r="F408" s="195" t="s">
        <v>573</v>
      </c>
      <c r="G408" s="37"/>
      <c r="H408" s="37"/>
      <c r="I408" s="196"/>
      <c r="J408" s="37"/>
      <c r="K408" s="37"/>
      <c r="L408" s="38"/>
      <c r="M408" s="197"/>
      <c r="N408" s="198"/>
      <c r="O408" s="76"/>
      <c r="P408" s="76"/>
      <c r="Q408" s="76"/>
      <c r="R408" s="76"/>
      <c r="S408" s="76"/>
      <c r="T408" s="7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8" t="s">
        <v>135</v>
      </c>
      <c r="AU408" s="18" t="s">
        <v>83</v>
      </c>
    </row>
    <row r="409" s="2" customFormat="1" ht="24.15" customHeight="1">
      <c r="A409" s="37"/>
      <c r="B409" s="179"/>
      <c r="C409" s="223" t="s">
        <v>574</v>
      </c>
      <c r="D409" s="223" t="s">
        <v>250</v>
      </c>
      <c r="E409" s="224" t="s">
        <v>575</v>
      </c>
      <c r="F409" s="225" t="s">
        <v>576</v>
      </c>
      <c r="G409" s="226" t="s">
        <v>435</v>
      </c>
      <c r="H409" s="227">
        <v>6</v>
      </c>
      <c r="I409" s="228"/>
      <c r="J409" s="229">
        <f>ROUND(I409*H409,2)</f>
        <v>0</v>
      </c>
      <c r="K409" s="230"/>
      <c r="L409" s="231"/>
      <c r="M409" s="232" t="s">
        <v>1</v>
      </c>
      <c r="N409" s="233" t="s">
        <v>39</v>
      </c>
      <c r="O409" s="76"/>
      <c r="P409" s="190">
        <f>O409*H409</f>
        <v>0</v>
      </c>
      <c r="Q409" s="190">
        <v>0.0080000000000000002</v>
      </c>
      <c r="R409" s="190">
        <f>Q409*H409</f>
        <v>0.048000000000000001</v>
      </c>
      <c r="S409" s="190">
        <v>0</v>
      </c>
      <c r="T409" s="19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2" t="s">
        <v>187</v>
      </c>
      <c r="AT409" s="192" t="s">
        <v>250</v>
      </c>
      <c r="AU409" s="192" t="s">
        <v>83</v>
      </c>
      <c r="AY409" s="18" t="s">
        <v>127</v>
      </c>
      <c r="BE409" s="193">
        <f>IF(N409="základní",J409,0)</f>
        <v>0</v>
      </c>
      <c r="BF409" s="193">
        <f>IF(N409="snížená",J409,0)</f>
        <v>0</v>
      </c>
      <c r="BG409" s="193">
        <f>IF(N409="zákl. přenesená",J409,0)</f>
        <v>0</v>
      </c>
      <c r="BH409" s="193">
        <f>IF(N409="sníž. přenesená",J409,0)</f>
        <v>0</v>
      </c>
      <c r="BI409" s="193">
        <f>IF(N409="nulová",J409,0)</f>
        <v>0</v>
      </c>
      <c r="BJ409" s="18" t="s">
        <v>81</v>
      </c>
      <c r="BK409" s="193">
        <f>ROUND(I409*H409,2)</f>
        <v>0</v>
      </c>
      <c r="BL409" s="18" t="s">
        <v>133</v>
      </c>
      <c r="BM409" s="192" t="s">
        <v>577</v>
      </c>
    </row>
    <row r="410" s="2" customFormat="1">
      <c r="A410" s="37"/>
      <c r="B410" s="38"/>
      <c r="C410" s="37"/>
      <c r="D410" s="194" t="s">
        <v>135</v>
      </c>
      <c r="E410" s="37"/>
      <c r="F410" s="195" t="s">
        <v>576</v>
      </c>
      <c r="G410" s="37"/>
      <c r="H410" s="37"/>
      <c r="I410" s="196"/>
      <c r="J410" s="37"/>
      <c r="K410" s="37"/>
      <c r="L410" s="38"/>
      <c r="M410" s="197"/>
      <c r="N410" s="198"/>
      <c r="O410" s="76"/>
      <c r="P410" s="76"/>
      <c r="Q410" s="76"/>
      <c r="R410" s="76"/>
      <c r="S410" s="76"/>
      <c r="T410" s="7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8" t="s">
        <v>135</v>
      </c>
      <c r="AU410" s="18" t="s">
        <v>83</v>
      </c>
    </row>
    <row r="411" s="2" customFormat="1">
      <c r="A411" s="37"/>
      <c r="B411" s="38"/>
      <c r="C411" s="37"/>
      <c r="D411" s="194" t="s">
        <v>206</v>
      </c>
      <c r="E411" s="37"/>
      <c r="F411" s="222" t="s">
        <v>578</v>
      </c>
      <c r="G411" s="37"/>
      <c r="H411" s="37"/>
      <c r="I411" s="196"/>
      <c r="J411" s="37"/>
      <c r="K411" s="37"/>
      <c r="L411" s="38"/>
      <c r="M411" s="197"/>
      <c r="N411" s="198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206</v>
      </c>
      <c r="AU411" s="18" t="s">
        <v>83</v>
      </c>
    </row>
    <row r="412" s="2" customFormat="1" ht="24.15" customHeight="1">
      <c r="A412" s="37"/>
      <c r="B412" s="179"/>
      <c r="C412" s="223" t="s">
        <v>579</v>
      </c>
      <c r="D412" s="223" t="s">
        <v>250</v>
      </c>
      <c r="E412" s="224" t="s">
        <v>580</v>
      </c>
      <c r="F412" s="225" t="s">
        <v>581</v>
      </c>
      <c r="G412" s="226" t="s">
        <v>435</v>
      </c>
      <c r="H412" s="227">
        <v>1</v>
      </c>
      <c r="I412" s="228"/>
      <c r="J412" s="229">
        <f>ROUND(I412*H412,2)</f>
        <v>0</v>
      </c>
      <c r="K412" s="230"/>
      <c r="L412" s="231"/>
      <c r="M412" s="232" t="s">
        <v>1</v>
      </c>
      <c r="N412" s="233" t="s">
        <v>39</v>
      </c>
      <c r="O412" s="76"/>
      <c r="P412" s="190">
        <f>O412*H412</f>
        <v>0</v>
      </c>
      <c r="Q412" s="190">
        <v>0.0053</v>
      </c>
      <c r="R412" s="190">
        <f>Q412*H412</f>
        <v>0.0053</v>
      </c>
      <c r="S412" s="190">
        <v>0</v>
      </c>
      <c r="T412" s="191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2" t="s">
        <v>187</v>
      </c>
      <c r="AT412" s="192" t="s">
        <v>250</v>
      </c>
      <c r="AU412" s="192" t="s">
        <v>83</v>
      </c>
      <c r="AY412" s="18" t="s">
        <v>127</v>
      </c>
      <c r="BE412" s="193">
        <f>IF(N412="základní",J412,0)</f>
        <v>0</v>
      </c>
      <c r="BF412" s="193">
        <f>IF(N412="snížená",J412,0)</f>
        <v>0</v>
      </c>
      <c r="BG412" s="193">
        <f>IF(N412="zákl. přenesená",J412,0)</f>
        <v>0</v>
      </c>
      <c r="BH412" s="193">
        <f>IF(N412="sníž. přenesená",J412,0)</f>
        <v>0</v>
      </c>
      <c r="BI412" s="193">
        <f>IF(N412="nulová",J412,0)</f>
        <v>0</v>
      </c>
      <c r="BJ412" s="18" t="s">
        <v>81</v>
      </c>
      <c r="BK412" s="193">
        <f>ROUND(I412*H412,2)</f>
        <v>0</v>
      </c>
      <c r="BL412" s="18" t="s">
        <v>133</v>
      </c>
      <c r="BM412" s="192" t="s">
        <v>582</v>
      </c>
    </row>
    <row r="413" s="2" customFormat="1">
      <c r="A413" s="37"/>
      <c r="B413" s="38"/>
      <c r="C413" s="37"/>
      <c r="D413" s="194" t="s">
        <v>135</v>
      </c>
      <c r="E413" s="37"/>
      <c r="F413" s="195" t="s">
        <v>581</v>
      </c>
      <c r="G413" s="37"/>
      <c r="H413" s="37"/>
      <c r="I413" s="196"/>
      <c r="J413" s="37"/>
      <c r="K413" s="37"/>
      <c r="L413" s="38"/>
      <c r="M413" s="197"/>
      <c r="N413" s="198"/>
      <c r="O413" s="76"/>
      <c r="P413" s="76"/>
      <c r="Q413" s="76"/>
      <c r="R413" s="76"/>
      <c r="S413" s="76"/>
      <c r="T413" s="7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8" t="s">
        <v>135</v>
      </c>
      <c r="AU413" s="18" t="s">
        <v>83</v>
      </c>
    </row>
    <row r="414" s="2" customFormat="1">
      <c r="A414" s="37"/>
      <c r="B414" s="38"/>
      <c r="C414" s="37"/>
      <c r="D414" s="194" t="s">
        <v>206</v>
      </c>
      <c r="E414" s="37"/>
      <c r="F414" s="222" t="s">
        <v>583</v>
      </c>
      <c r="G414" s="37"/>
      <c r="H414" s="37"/>
      <c r="I414" s="196"/>
      <c r="J414" s="37"/>
      <c r="K414" s="37"/>
      <c r="L414" s="38"/>
      <c r="M414" s="197"/>
      <c r="N414" s="198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206</v>
      </c>
      <c r="AU414" s="18" t="s">
        <v>83</v>
      </c>
    </row>
    <row r="415" s="2" customFormat="1" ht="16.5" customHeight="1">
      <c r="A415" s="37"/>
      <c r="B415" s="179"/>
      <c r="C415" s="223" t="s">
        <v>584</v>
      </c>
      <c r="D415" s="223" t="s">
        <v>250</v>
      </c>
      <c r="E415" s="224" t="s">
        <v>585</v>
      </c>
      <c r="F415" s="225" t="s">
        <v>586</v>
      </c>
      <c r="G415" s="226" t="s">
        <v>435</v>
      </c>
      <c r="H415" s="227">
        <v>3</v>
      </c>
      <c r="I415" s="228"/>
      <c r="J415" s="229">
        <f>ROUND(I415*H415,2)</f>
        <v>0</v>
      </c>
      <c r="K415" s="230"/>
      <c r="L415" s="231"/>
      <c r="M415" s="232" t="s">
        <v>1</v>
      </c>
      <c r="N415" s="233" t="s">
        <v>39</v>
      </c>
      <c r="O415" s="76"/>
      <c r="P415" s="190">
        <f>O415*H415</f>
        <v>0</v>
      </c>
      <c r="Q415" s="190">
        <v>0.0041000000000000003</v>
      </c>
      <c r="R415" s="190">
        <f>Q415*H415</f>
        <v>0.012300000000000002</v>
      </c>
      <c r="S415" s="190">
        <v>0</v>
      </c>
      <c r="T415" s="19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2" t="s">
        <v>187</v>
      </c>
      <c r="AT415" s="192" t="s">
        <v>250</v>
      </c>
      <c r="AU415" s="192" t="s">
        <v>83</v>
      </c>
      <c r="AY415" s="18" t="s">
        <v>127</v>
      </c>
      <c r="BE415" s="193">
        <f>IF(N415="základní",J415,0)</f>
        <v>0</v>
      </c>
      <c r="BF415" s="193">
        <f>IF(N415="snížená",J415,0)</f>
        <v>0</v>
      </c>
      <c r="BG415" s="193">
        <f>IF(N415="zákl. přenesená",J415,0)</f>
        <v>0</v>
      </c>
      <c r="BH415" s="193">
        <f>IF(N415="sníž. přenesená",J415,0)</f>
        <v>0</v>
      </c>
      <c r="BI415" s="193">
        <f>IF(N415="nulová",J415,0)</f>
        <v>0</v>
      </c>
      <c r="BJ415" s="18" t="s">
        <v>81</v>
      </c>
      <c r="BK415" s="193">
        <f>ROUND(I415*H415,2)</f>
        <v>0</v>
      </c>
      <c r="BL415" s="18" t="s">
        <v>133</v>
      </c>
      <c r="BM415" s="192" t="s">
        <v>587</v>
      </c>
    </row>
    <row r="416" s="2" customFormat="1">
      <c r="A416" s="37"/>
      <c r="B416" s="38"/>
      <c r="C416" s="37"/>
      <c r="D416" s="194" t="s">
        <v>135</v>
      </c>
      <c r="E416" s="37"/>
      <c r="F416" s="195" t="s">
        <v>586</v>
      </c>
      <c r="G416" s="37"/>
      <c r="H416" s="37"/>
      <c r="I416" s="196"/>
      <c r="J416" s="37"/>
      <c r="K416" s="37"/>
      <c r="L416" s="38"/>
      <c r="M416" s="197"/>
      <c r="N416" s="198"/>
      <c r="O416" s="76"/>
      <c r="P416" s="76"/>
      <c r="Q416" s="76"/>
      <c r="R416" s="76"/>
      <c r="S416" s="76"/>
      <c r="T416" s="7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8" t="s">
        <v>135</v>
      </c>
      <c r="AU416" s="18" t="s">
        <v>83</v>
      </c>
    </row>
    <row r="417" s="2" customFormat="1" ht="16.5" customHeight="1">
      <c r="A417" s="37"/>
      <c r="B417" s="179"/>
      <c r="C417" s="223" t="s">
        <v>588</v>
      </c>
      <c r="D417" s="223" t="s">
        <v>250</v>
      </c>
      <c r="E417" s="224" t="s">
        <v>589</v>
      </c>
      <c r="F417" s="225" t="s">
        <v>590</v>
      </c>
      <c r="G417" s="226" t="s">
        <v>435</v>
      </c>
      <c r="H417" s="227">
        <v>2</v>
      </c>
      <c r="I417" s="228"/>
      <c r="J417" s="229">
        <f>ROUND(I417*H417,2)</f>
        <v>0</v>
      </c>
      <c r="K417" s="230"/>
      <c r="L417" s="231"/>
      <c r="M417" s="232" t="s">
        <v>1</v>
      </c>
      <c r="N417" s="233" t="s">
        <v>39</v>
      </c>
      <c r="O417" s="76"/>
      <c r="P417" s="190">
        <f>O417*H417</f>
        <v>0</v>
      </c>
      <c r="Q417" s="190">
        <v>0.0026700000000000001</v>
      </c>
      <c r="R417" s="190">
        <f>Q417*H417</f>
        <v>0.0053400000000000001</v>
      </c>
      <c r="S417" s="190">
        <v>0</v>
      </c>
      <c r="T417" s="19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2" t="s">
        <v>187</v>
      </c>
      <c r="AT417" s="192" t="s">
        <v>250</v>
      </c>
      <c r="AU417" s="192" t="s">
        <v>83</v>
      </c>
      <c r="AY417" s="18" t="s">
        <v>127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8" t="s">
        <v>81</v>
      </c>
      <c r="BK417" s="193">
        <f>ROUND(I417*H417,2)</f>
        <v>0</v>
      </c>
      <c r="BL417" s="18" t="s">
        <v>133</v>
      </c>
      <c r="BM417" s="192" t="s">
        <v>591</v>
      </c>
    </row>
    <row r="418" s="2" customFormat="1">
      <c r="A418" s="37"/>
      <c r="B418" s="38"/>
      <c r="C418" s="37"/>
      <c r="D418" s="194" t="s">
        <v>135</v>
      </c>
      <c r="E418" s="37"/>
      <c r="F418" s="195" t="s">
        <v>590</v>
      </c>
      <c r="G418" s="37"/>
      <c r="H418" s="37"/>
      <c r="I418" s="196"/>
      <c r="J418" s="37"/>
      <c r="K418" s="37"/>
      <c r="L418" s="38"/>
      <c r="M418" s="197"/>
      <c r="N418" s="198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135</v>
      </c>
      <c r="AU418" s="18" t="s">
        <v>83</v>
      </c>
    </row>
    <row r="419" s="2" customFormat="1">
      <c r="A419" s="37"/>
      <c r="B419" s="38"/>
      <c r="C419" s="37"/>
      <c r="D419" s="194" t="s">
        <v>206</v>
      </c>
      <c r="E419" s="37"/>
      <c r="F419" s="222" t="s">
        <v>592</v>
      </c>
      <c r="G419" s="37"/>
      <c r="H419" s="37"/>
      <c r="I419" s="196"/>
      <c r="J419" s="37"/>
      <c r="K419" s="37"/>
      <c r="L419" s="38"/>
      <c r="M419" s="197"/>
      <c r="N419" s="198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206</v>
      </c>
      <c r="AU419" s="18" t="s">
        <v>83</v>
      </c>
    </row>
    <row r="420" s="2" customFormat="1" ht="16.5" customHeight="1">
      <c r="A420" s="37"/>
      <c r="B420" s="179"/>
      <c r="C420" s="223" t="s">
        <v>593</v>
      </c>
      <c r="D420" s="223" t="s">
        <v>250</v>
      </c>
      <c r="E420" s="224" t="s">
        <v>594</v>
      </c>
      <c r="F420" s="225" t="s">
        <v>595</v>
      </c>
      <c r="G420" s="226" t="s">
        <v>435</v>
      </c>
      <c r="H420" s="227">
        <v>1</v>
      </c>
      <c r="I420" s="228"/>
      <c r="J420" s="229">
        <f>ROUND(I420*H420,2)</f>
        <v>0</v>
      </c>
      <c r="K420" s="230"/>
      <c r="L420" s="231"/>
      <c r="M420" s="232" t="s">
        <v>1</v>
      </c>
      <c r="N420" s="233" t="s">
        <v>39</v>
      </c>
      <c r="O420" s="76"/>
      <c r="P420" s="190">
        <f>O420*H420</f>
        <v>0</v>
      </c>
      <c r="Q420" s="190">
        <v>0.00172</v>
      </c>
      <c r="R420" s="190">
        <f>Q420*H420</f>
        <v>0.00172</v>
      </c>
      <c r="S420" s="190">
        <v>0</v>
      </c>
      <c r="T420" s="19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2" t="s">
        <v>187</v>
      </c>
      <c r="AT420" s="192" t="s">
        <v>250</v>
      </c>
      <c r="AU420" s="192" t="s">
        <v>83</v>
      </c>
      <c r="AY420" s="18" t="s">
        <v>127</v>
      </c>
      <c r="BE420" s="193">
        <f>IF(N420="základní",J420,0)</f>
        <v>0</v>
      </c>
      <c r="BF420" s="193">
        <f>IF(N420="snížená",J420,0)</f>
        <v>0</v>
      </c>
      <c r="BG420" s="193">
        <f>IF(N420="zákl. přenesená",J420,0)</f>
        <v>0</v>
      </c>
      <c r="BH420" s="193">
        <f>IF(N420="sníž. přenesená",J420,0)</f>
        <v>0</v>
      </c>
      <c r="BI420" s="193">
        <f>IF(N420="nulová",J420,0)</f>
        <v>0</v>
      </c>
      <c r="BJ420" s="18" t="s">
        <v>81</v>
      </c>
      <c r="BK420" s="193">
        <f>ROUND(I420*H420,2)</f>
        <v>0</v>
      </c>
      <c r="BL420" s="18" t="s">
        <v>133</v>
      </c>
      <c r="BM420" s="192" t="s">
        <v>596</v>
      </c>
    </row>
    <row r="421" s="2" customFormat="1">
      <c r="A421" s="37"/>
      <c r="B421" s="38"/>
      <c r="C421" s="37"/>
      <c r="D421" s="194" t="s">
        <v>135</v>
      </c>
      <c r="E421" s="37"/>
      <c r="F421" s="195" t="s">
        <v>595</v>
      </c>
      <c r="G421" s="37"/>
      <c r="H421" s="37"/>
      <c r="I421" s="196"/>
      <c r="J421" s="37"/>
      <c r="K421" s="37"/>
      <c r="L421" s="38"/>
      <c r="M421" s="197"/>
      <c r="N421" s="198"/>
      <c r="O421" s="76"/>
      <c r="P421" s="76"/>
      <c r="Q421" s="76"/>
      <c r="R421" s="76"/>
      <c r="S421" s="76"/>
      <c r="T421" s="7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8" t="s">
        <v>135</v>
      </c>
      <c r="AU421" s="18" t="s">
        <v>83</v>
      </c>
    </row>
    <row r="422" s="2" customFormat="1" ht="16.5" customHeight="1">
      <c r="A422" s="37"/>
      <c r="B422" s="179"/>
      <c r="C422" s="223" t="s">
        <v>597</v>
      </c>
      <c r="D422" s="223" t="s">
        <v>250</v>
      </c>
      <c r="E422" s="224" t="s">
        <v>598</v>
      </c>
      <c r="F422" s="225" t="s">
        <v>599</v>
      </c>
      <c r="G422" s="226" t="s">
        <v>435</v>
      </c>
      <c r="H422" s="227">
        <v>26</v>
      </c>
      <c r="I422" s="228"/>
      <c r="J422" s="229">
        <f>ROUND(I422*H422,2)</f>
        <v>0</v>
      </c>
      <c r="K422" s="230"/>
      <c r="L422" s="231"/>
      <c r="M422" s="232" t="s">
        <v>1</v>
      </c>
      <c r="N422" s="233" t="s">
        <v>39</v>
      </c>
      <c r="O422" s="76"/>
      <c r="P422" s="190">
        <f>O422*H422</f>
        <v>0</v>
      </c>
      <c r="Q422" s="190">
        <v>0.00011</v>
      </c>
      <c r="R422" s="190">
        <f>Q422*H422</f>
        <v>0.0028600000000000001</v>
      </c>
      <c r="S422" s="190">
        <v>0</v>
      </c>
      <c r="T422" s="19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2" t="s">
        <v>187</v>
      </c>
      <c r="AT422" s="192" t="s">
        <v>250</v>
      </c>
      <c r="AU422" s="192" t="s">
        <v>83</v>
      </c>
      <c r="AY422" s="18" t="s">
        <v>127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18" t="s">
        <v>81</v>
      </c>
      <c r="BK422" s="193">
        <f>ROUND(I422*H422,2)</f>
        <v>0</v>
      </c>
      <c r="BL422" s="18" t="s">
        <v>133</v>
      </c>
      <c r="BM422" s="192" t="s">
        <v>600</v>
      </c>
    </row>
    <row r="423" s="2" customFormat="1">
      <c r="A423" s="37"/>
      <c r="B423" s="38"/>
      <c r="C423" s="37"/>
      <c r="D423" s="194" t="s">
        <v>135</v>
      </c>
      <c r="E423" s="37"/>
      <c r="F423" s="195" t="s">
        <v>599</v>
      </c>
      <c r="G423" s="37"/>
      <c r="H423" s="37"/>
      <c r="I423" s="196"/>
      <c r="J423" s="37"/>
      <c r="K423" s="37"/>
      <c r="L423" s="38"/>
      <c r="M423" s="197"/>
      <c r="N423" s="198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135</v>
      </c>
      <c r="AU423" s="18" t="s">
        <v>83</v>
      </c>
    </row>
    <row r="424" s="2" customFormat="1" ht="16.5" customHeight="1">
      <c r="A424" s="37"/>
      <c r="B424" s="179"/>
      <c r="C424" s="223" t="s">
        <v>601</v>
      </c>
      <c r="D424" s="223" t="s">
        <v>250</v>
      </c>
      <c r="E424" s="224" t="s">
        <v>602</v>
      </c>
      <c r="F424" s="225" t="s">
        <v>603</v>
      </c>
      <c r="G424" s="226" t="s">
        <v>435</v>
      </c>
      <c r="H424" s="227">
        <v>3</v>
      </c>
      <c r="I424" s="228"/>
      <c r="J424" s="229">
        <f>ROUND(I424*H424,2)</f>
        <v>0</v>
      </c>
      <c r="K424" s="230"/>
      <c r="L424" s="231"/>
      <c r="M424" s="232" t="s">
        <v>1</v>
      </c>
      <c r="N424" s="233" t="s">
        <v>39</v>
      </c>
      <c r="O424" s="76"/>
      <c r="P424" s="190">
        <f>O424*H424</f>
        <v>0</v>
      </c>
      <c r="Q424" s="190">
        <v>0.00012999999999999999</v>
      </c>
      <c r="R424" s="190">
        <f>Q424*H424</f>
        <v>0.00038999999999999994</v>
      </c>
      <c r="S424" s="190">
        <v>0</v>
      </c>
      <c r="T424" s="19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2" t="s">
        <v>187</v>
      </c>
      <c r="AT424" s="192" t="s">
        <v>250</v>
      </c>
      <c r="AU424" s="192" t="s">
        <v>83</v>
      </c>
      <c r="AY424" s="18" t="s">
        <v>127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18" t="s">
        <v>81</v>
      </c>
      <c r="BK424" s="193">
        <f>ROUND(I424*H424,2)</f>
        <v>0</v>
      </c>
      <c r="BL424" s="18" t="s">
        <v>133</v>
      </c>
      <c r="BM424" s="192" t="s">
        <v>604</v>
      </c>
    </row>
    <row r="425" s="2" customFormat="1">
      <c r="A425" s="37"/>
      <c r="B425" s="38"/>
      <c r="C425" s="37"/>
      <c r="D425" s="194" t="s">
        <v>135</v>
      </c>
      <c r="E425" s="37"/>
      <c r="F425" s="195" t="s">
        <v>603</v>
      </c>
      <c r="G425" s="37"/>
      <c r="H425" s="37"/>
      <c r="I425" s="196"/>
      <c r="J425" s="37"/>
      <c r="K425" s="37"/>
      <c r="L425" s="38"/>
      <c r="M425" s="197"/>
      <c r="N425" s="198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135</v>
      </c>
      <c r="AU425" s="18" t="s">
        <v>83</v>
      </c>
    </row>
    <row r="426" s="2" customFormat="1" ht="16.5" customHeight="1">
      <c r="A426" s="37"/>
      <c r="B426" s="179"/>
      <c r="C426" s="223" t="s">
        <v>605</v>
      </c>
      <c r="D426" s="223" t="s">
        <v>250</v>
      </c>
      <c r="E426" s="224" t="s">
        <v>606</v>
      </c>
      <c r="F426" s="225" t="s">
        <v>607</v>
      </c>
      <c r="G426" s="226" t="s">
        <v>435</v>
      </c>
      <c r="H426" s="227">
        <v>1</v>
      </c>
      <c r="I426" s="228"/>
      <c r="J426" s="229">
        <f>ROUND(I426*H426,2)</f>
        <v>0</v>
      </c>
      <c r="K426" s="230"/>
      <c r="L426" s="231"/>
      <c r="M426" s="232" t="s">
        <v>1</v>
      </c>
      <c r="N426" s="233" t="s">
        <v>39</v>
      </c>
      <c r="O426" s="76"/>
      <c r="P426" s="190">
        <f>O426*H426</f>
        <v>0</v>
      </c>
      <c r="Q426" s="190">
        <v>0.00141</v>
      </c>
      <c r="R426" s="190">
        <f>Q426*H426</f>
        <v>0.00141</v>
      </c>
      <c r="S426" s="190">
        <v>0</v>
      </c>
      <c r="T426" s="19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2" t="s">
        <v>187</v>
      </c>
      <c r="AT426" s="192" t="s">
        <v>250</v>
      </c>
      <c r="AU426" s="192" t="s">
        <v>83</v>
      </c>
      <c r="AY426" s="18" t="s">
        <v>127</v>
      </c>
      <c r="BE426" s="193">
        <f>IF(N426="základní",J426,0)</f>
        <v>0</v>
      </c>
      <c r="BF426" s="193">
        <f>IF(N426="snížená",J426,0)</f>
        <v>0</v>
      </c>
      <c r="BG426" s="193">
        <f>IF(N426="zákl. přenesená",J426,0)</f>
        <v>0</v>
      </c>
      <c r="BH426" s="193">
        <f>IF(N426="sníž. přenesená",J426,0)</f>
        <v>0</v>
      </c>
      <c r="BI426" s="193">
        <f>IF(N426="nulová",J426,0)</f>
        <v>0</v>
      </c>
      <c r="BJ426" s="18" t="s">
        <v>81</v>
      </c>
      <c r="BK426" s="193">
        <f>ROUND(I426*H426,2)</f>
        <v>0</v>
      </c>
      <c r="BL426" s="18" t="s">
        <v>133</v>
      </c>
      <c r="BM426" s="192" t="s">
        <v>608</v>
      </c>
    </row>
    <row r="427" s="2" customFormat="1">
      <c r="A427" s="37"/>
      <c r="B427" s="38"/>
      <c r="C427" s="37"/>
      <c r="D427" s="194" t="s">
        <v>135</v>
      </c>
      <c r="E427" s="37"/>
      <c r="F427" s="195" t="s">
        <v>607</v>
      </c>
      <c r="G427" s="37"/>
      <c r="H427" s="37"/>
      <c r="I427" s="196"/>
      <c r="J427" s="37"/>
      <c r="K427" s="37"/>
      <c r="L427" s="38"/>
      <c r="M427" s="197"/>
      <c r="N427" s="198"/>
      <c r="O427" s="76"/>
      <c r="P427" s="76"/>
      <c r="Q427" s="76"/>
      <c r="R427" s="76"/>
      <c r="S427" s="76"/>
      <c r="T427" s="7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8" t="s">
        <v>135</v>
      </c>
      <c r="AU427" s="18" t="s">
        <v>83</v>
      </c>
    </row>
    <row r="428" s="2" customFormat="1">
      <c r="A428" s="37"/>
      <c r="B428" s="38"/>
      <c r="C428" s="37"/>
      <c r="D428" s="194" t="s">
        <v>206</v>
      </c>
      <c r="E428" s="37"/>
      <c r="F428" s="222" t="s">
        <v>609</v>
      </c>
      <c r="G428" s="37"/>
      <c r="H428" s="37"/>
      <c r="I428" s="196"/>
      <c r="J428" s="37"/>
      <c r="K428" s="37"/>
      <c r="L428" s="38"/>
      <c r="M428" s="197"/>
      <c r="N428" s="198"/>
      <c r="O428" s="76"/>
      <c r="P428" s="76"/>
      <c r="Q428" s="76"/>
      <c r="R428" s="76"/>
      <c r="S428" s="76"/>
      <c r="T428" s="7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8" t="s">
        <v>206</v>
      </c>
      <c r="AU428" s="18" t="s">
        <v>83</v>
      </c>
    </row>
    <row r="429" s="2" customFormat="1" ht="16.5" customHeight="1">
      <c r="A429" s="37"/>
      <c r="B429" s="179"/>
      <c r="C429" s="223" t="s">
        <v>610</v>
      </c>
      <c r="D429" s="223" t="s">
        <v>250</v>
      </c>
      <c r="E429" s="224" t="s">
        <v>611</v>
      </c>
      <c r="F429" s="225" t="s">
        <v>612</v>
      </c>
      <c r="G429" s="226" t="s">
        <v>435</v>
      </c>
      <c r="H429" s="227">
        <v>3</v>
      </c>
      <c r="I429" s="228"/>
      <c r="J429" s="229">
        <f>ROUND(I429*H429,2)</f>
        <v>0</v>
      </c>
      <c r="K429" s="230"/>
      <c r="L429" s="231"/>
      <c r="M429" s="232" t="s">
        <v>1</v>
      </c>
      <c r="N429" s="233" t="s">
        <v>39</v>
      </c>
      <c r="O429" s="76"/>
      <c r="P429" s="190">
        <f>O429*H429</f>
        <v>0</v>
      </c>
      <c r="Q429" s="190">
        <v>0.0031099999999999999</v>
      </c>
      <c r="R429" s="190">
        <f>Q429*H429</f>
        <v>0.0093299999999999998</v>
      </c>
      <c r="S429" s="190">
        <v>0</v>
      </c>
      <c r="T429" s="19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2" t="s">
        <v>187</v>
      </c>
      <c r="AT429" s="192" t="s">
        <v>250</v>
      </c>
      <c r="AU429" s="192" t="s">
        <v>83</v>
      </c>
      <c r="AY429" s="18" t="s">
        <v>127</v>
      </c>
      <c r="BE429" s="193">
        <f>IF(N429="základní",J429,0)</f>
        <v>0</v>
      </c>
      <c r="BF429" s="193">
        <f>IF(N429="snížená",J429,0)</f>
        <v>0</v>
      </c>
      <c r="BG429" s="193">
        <f>IF(N429="zákl. přenesená",J429,0)</f>
        <v>0</v>
      </c>
      <c r="BH429" s="193">
        <f>IF(N429="sníž. přenesená",J429,0)</f>
        <v>0</v>
      </c>
      <c r="BI429" s="193">
        <f>IF(N429="nulová",J429,0)</f>
        <v>0</v>
      </c>
      <c r="BJ429" s="18" t="s">
        <v>81</v>
      </c>
      <c r="BK429" s="193">
        <f>ROUND(I429*H429,2)</f>
        <v>0</v>
      </c>
      <c r="BL429" s="18" t="s">
        <v>133</v>
      </c>
      <c r="BM429" s="192" t="s">
        <v>613</v>
      </c>
    </row>
    <row r="430" s="2" customFormat="1">
      <c r="A430" s="37"/>
      <c r="B430" s="38"/>
      <c r="C430" s="37"/>
      <c r="D430" s="194" t="s">
        <v>135</v>
      </c>
      <c r="E430" s="37"/>
      <c r="F430" s="195" t="s">
        <v>612</v>
      </c>
      <c r="G430" s="37"/>
      <c r="H430" s="37"/>
      <c r="I430" s="196"/>
      <c r="J430" s="37"/>
      <c r="K430" s="37"/>
      <c r="L430" s="38"/>
      <c r="M430" s="197"/>
      <c r="N430" s="198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135</v>
      </c>
      <c r="AU430" s="18" t="s">
        <v>83</v>
      </c>
    </row>
    <row r="431" s="2" customFormat="1">
      <c r="A431" s="37"/>
      <c r="B431" s="38"/>
      <c r="C431" s="37"/>
      <c r="D431" s="194" t="s">
        <v>206</v>
      </c>
      <c r="E431" s="37"/>
      <c r="F431" s="222" t="s">
        <v>614</v>
      </c>
      <c r="G431" s="37"/>
      <c r="H431" s="37"/>
      <c r="I431" s="196"/>
      <c r="J431" s="37"/>
      <c r="K431" s="37"/>
      <c r="L431" s="38"/>
      <c r="M431" s="197"/>
      <c r="N431" s="198"/>
      <c r="O431" s="76"/>
      <c r="P431" s="76"/>
      <c r="Q431" s="76"/>
      <c r="R431" s="76"/>
      <c r="S431" s="76"/>
      <c r="T431" s="7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8" t="s">
        <v>206</v>
      </c>
      <c r="AU431" s="18" t="s">
        <v>83</v>
      </c>
    </row>
    <row r="432" s="2" customFormat="1" ht="16.5" customHeight="1">
      <c r="A432" s="37"/>
      <c r="B432" s="179"/>
      <c r="C432" s="223" t="s">
        <v>615</v>
      </c>
      <c r="D432" s="223" t="s">
        <v>250</v>
      </c>
      <c r="E432" s="224" t="s">
        <v>616</v>
      </c>
      <c r="F432" s="225" t="s">
        <v>617</v>
      </c>
      <c r="G432" s="226" t="s">
        <v>435</v>
      </c>
      <c r="H432" s="227">
        <v>3</v>
      </c>
      <c r="I432" s="228"/>
      <c r="J432" s="229">
        <f>ROUND(I432*H432,2)</f>
        <v>0</v>
      </c>
      <c r="K432" s="230"/>
      <c r="L432" s="231"/>
      <c r="M432" s="232" t="s">
        <v>1</v>
      </c>
      <c r="N432" s="233" t="s">
        <v>39</v>
      </c>
      <c r="O432" s="76"/>
      <c r="P432" s="190">
        <f>O432*H432</f>
        <v>0</v>
      </c>
      <c r="Q432" s="190">
        <v>0.00139</v>
      </c>
      <c r="R432" s="190">
        <f>Q432*H432</f>
        <v>0.0041700000000000001</v>
      </c>
      <c r="S432" s="190">
        <v>0</v>
      </c>
      <c r="T432" s="19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2" t="s">
        <v>187</v>
      </c>
      <c r="AT432" s="192" t="s">
        <v>250</v>
      </c>
      <c r="AU432" s="192" t="s">
        <v>83</v>
      </c>
      <c r="AY432" s="18" t="s">
        <v>127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18" t="s">
        <v>81</v>
      </c>
      <c r="BK432" s="193">
        <f>ROUND(I432*H432,2)</f>
        <v>0</v>
      </c>
      <c r="BL432" s="18" t="s">
        <v>133</v>
      </c>
      <c r="BM432" s="192" t="s">
        <v>618</v>
      </c>
    </row>
    <row r="433" s="2" customFormat="1">
      <c r="A433" s="37"/>
      <c r="B433" s="38"/>
      <c r="C433" s="37"/>
      <c r="D433" s="194" t="s">
        <v>135</v>
      </c>
      <c r="E433" s="37"/>
      <c r="F433" s="195" t="s">
        <v>617</v>
      </c>
      <c r="G433" s="37"/>
      <c r="H433" s="37"/>
      <c r="I433" s="196"/>
      <c r="J433" s="37"/>
      <c r="K433" s="37"/>
      <c r="L433" s="38"/>
      <c r="M433" s="197"/>
      <c r="N433" s="198"/>
      <c r="O433" s="76"/>
      <c r="P433" s="76"/>
      <c r="Q433" s="76"/>
      <c r="R433" s="76"/>
      <c r="S433" s="76"/>
      <c r="T433" s="7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8" t="s">
        <v>135</v>
      </c>
      <c r="AU433" s="18" t="s">
        <v>83</v>
      </c>
    </row>
    <row r="434" s="2" customFormat="1" ht="16.5" customHeight="1">
      <c r="A434" s="37"/>
      <c r="B434" s="179"/>
      <c r="C434" s="223" t="s">
        <v>619</v>
      </c>
      <c r="D434" s="223" t="s">
        <v>250</v>
      </c>
      <c r="E434" s="224" t="s">
        <v>620</v>
      </c>
      <c r="F434" s="225" t="s">
        <v>621</v>
      </c>
      <c r="G434" s="226" t="s">
        <v>435</v>
      </c>
      <c r="H434" s="227">
        <v>1</v>
      </c>
      <c r="I434" s="228"/>
      <c r="J434" s="229">
        <f>ROUND(I434*H434,2)</f>
        <v>0</v>
      </c>
      <c r="K434" s="230"/>
      <c r="L434" s="231"/>
      <c r="M434" s="232" t="s">
        <v>1</v>
      </c>
      <c r="N434" s="233" t="s">
        <v>39</v>
      </c>
      <c r="O434" s="76"/>
      <c r="P434" s="190">
        <f>O434*H434</f>
        <v>0</v>
      </c>
      <c r="Q434" s="190">
        <v>0.00072000000000000005</v>
      </c>
      <c r="R434" s="190">
        <f>Q434*H434</f>
        <v>0.00072000000000000005</v>
      </c>
      <c r="S434" s="190">
        <v>0</v>
      </c>
      <c r="T434" s="19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2" t="s">
        <v>187</v>
      </c>
      <c r="AT434" s="192" t="s">
        <v>250</v>
      </c>
      <c r="AU434" s="192" t="s">
        <v>83</v>
      </c>
      <c r="AY434" s="18" t="s">
        <v>127</v>
      </c>
      <c r="BE434" s="193">
        <f>IF(N434="základní",J434,0)</f>
        <v>0</v>
      </c>
      <c r="BF434" s="193">
        <f>IF(N434="snížená",J434,0)</f>
        <v>0</v>
      </c>
      <c r="BG434" s="193">
        <f>IF(N434="zákl. přenesená",J434,0)</f>
        <v>0</v>
      </c>
      <c r="BH434" s="193">
        <f>IF(N434="sníž. přenesená",J434,0)</f>
        <v>0</v>
      </c>
      <c r="BI434" s="193">
        <f>IF(N434="nulová",J434,0)</f>
        <v>0</v>
      </c>
      <c r="BJ434" s="18" t="s">
        <v>81</v>
      </c>
      <c r="BK434" s="193">
        <f>ROUND(I434*H434,2)</f>
        <v>0</v>
      </c>
      <c r="BL434" s="18" t="s">
        <v>133</v>
      </c>
      <c r="BM434" s="192" t="s">
        <v>622</v>
      </c>
    </row>
    <row r="435" s="2" customFormat="1">
      <c r="A435" s="37"/>
      <c r="B435" s="38"/>
      <c r="C435" s="37"/>
      <c r="D435" s="194" t="s">
        <v>135</v>
      </c>
      <c r="E435" s="37"/>
      <c r="F435" s="195" t="s">
        <v>621</v>
      </c>
      <c r="G435" s="37"/>
      <c r="H435" s="37"/>
      <c r="I435" s="196"/>
      <c r="J435" s="37"/>
      <c r="K435" s="37"/>
      <c r="L435" s="38"/>
      <c r="M435" s="197"/>
      <c r="N435" s="198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135</v>
      </c>
      <c r="AU435" s="18" t="s">
        <v>83</v>
      </c>
    </row>
    <row r="436" s="2" customFormat="1" ht="16.5" customHeight="1">
      <c r="A436" s="37"/>
      <c r="B436" s="179"/>
      <c r="C436" s="223" t="s">
        <v>623</v>
      </c>
      <c r="D436" s="223" t="s">
        <v>250</v>
      </c>
      <c r="E436" s="224" t="s">
        <v>624</v>
      </c>
      <c r="F436" s="225" t="s">
        <v>625</v>
      </c>
      <c r="G436" s="226" t="s">
        <v>435</v>
      </c>
      <c r="H436" s="227">
        <v>3</v>
      </c>
      <c r="I436" s="228"/>
      <c r="J436" s="229">
        <f>ROUND(I436*H436,2)</f>
        <v>0</v>
      </c>
      <c r="K436" s="230"/>
      <c r="L436" s="231"/>
      <c r="M436" s="232" t="s">
        <v>1</v>
      </c>
      <c r="N436" s="233" t="s">
        <v>39</v>
      </c>
      <c r="O436" s="76"/>
      <c r="P436" s="190">
        <f>O436*H436</f>
        <v>0</v>
      </c>
      <c r="Q436" s="190">
        <v>0.0018699999999999999</v>
      </c>
      <c r="R436" s="190">
        <f>Q436*H436</f>
        <v>0.0056099999999999995</v>
      </c>
      <c r="S436" s="190">
        <v>0</v>
      </c>
      <c r="T436" s="19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2" t="s">
        <v>187</v>
      </c>
      <c r="AT436" s="192" t="s">
        <v>250</v>
      </c>
      <c r="AU436" s="192" t="s">
        <v>83</v>
      </c>
      <c r="AY436" s="18" t="s">
        <v>127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18" t="s">
        <v>81</v>
      </c>
      <c r="BK436" s="193">
        <f>ROUND(I436*H436,2)</f>
        <v>0</v>
      </c>
      <c r="BL436" s="18" t="s">
        <v>133</v>
      </c>
      <c r="BM436" s="192" t="s">
        <v>626</v>
      </c>
    </row>
    <row r="437" s="2" customFormat="1">
      <c r="A437" s="37"/>
      <c r="B437" s="38"/>
      <c r="C437" s="37"/>
      <c r="D437" s="194" t="s">
        <v>135</v>
      </c>
      <c r="E437" s="37"/>
      <c r="F437" s="195" t="s">
        <v>625</v>
      </c>
      <c r="G437" s="37"/>
      <c r="H437" s="37"/>
      <c r="I437" s="196"/>
      <c r="J437" s="37"/>
      <c r="K437" s="37"/>
      <c r="L437" s="38"/>
      <c r="M437" s="197"/>
      <c r="N437" s="198"/>
      <c r="O437" s="76"/>
      <c r="P437" s="76"/>
      <c r="Q437" s="76"/>
      <c r="R437" s="76"/>
      <c r="S437" s="76"/>
      <c r="T437" s="7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8" t="s">
        <v>135</v>
      </c>
      <c r="AU437" s="18" t="s">
        <v>83</v>
      </c>
    </row>
    <row r="438" s="2" customFormat="1" ht="16.5" customHeight="1">
      <c r="A438" s="37"/>
      <c r="B438" s="179"/>
      <c r="C438" s="223" t="s">
        <v>627</v>
      </c>
      <c r="D438" s="223" t="s">
        <v>250</v>
      </c>
      <c r="E438" s="224" t="s">
        <v>628</v>
      </c>
      <c r="F438" s="225" t="s">
        <v>629</v>
      </c>
      <c r="G438" s="226" t="s">
        <v>435</v>
      </c>
      <c r="H438" s="227">
        <v>3</v>
      </c>
      <c r="I438" s="228"/>
      <c r="J438" s="229">
        <f>ROUND(I438*H438,2)</f>
        <v>0</v>
      </c>
      <c r="K438" s="230"/>
      <c r="L438" s="231"/>
      <c r="M438" s="232" t="s">
        <v>1</v>
      </c>
      <c r="N438" s="233" t="s">
        <v>39</v>
      </c>
      <c r="O438" s="76"/>
      <c r="P438" s="190">
        <f>O438*H438</f>
        <v>0</v>
      </c>
      <c r="Q438" s="190">
        <v>0.00048000000000000001</v>
      </c>
      <c r="R438" s="190">
        <f>Q438*H438</f>
        <v>0.0014400000000000001</v>
      </c>
      <c r="S438" s="190">
        <v>0</v>
      </c>
      <c r="T438" s="19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2" t="s">
        <v>187</v>
      </c>
      <c r="AT438" s="192" t="s">
        <v>250</v>
      </c>
      <c r="AU438" s="192" t="s">
        <v>83</v>
      </c>
      <c r="AY438" s="18" t="s">
        <v>127</v>
      </c>
      <c r="BE438" s="193">
        <f>IF(N438="základní",J438,0)</f>
        <v>0</v>
      </c>
      <c r="BF438" s="193">
        <f>IF(N438="snížená",J438,0)</f>
        <v>0</v>
      </c>
      <c r="BG438" s="193">
        <f>IF(N438="zákl. přenesená",J438,0)</f>
        <v>0</v>
      </c>
      <c r="BH438" s="193">
        <f>IF(N438="sníž. přenesená",J438,0)</f>
        <v>0</v>
      </c>
      <c r="BI438" s="193">
        <f>IF(N438="nulová",J438,0)</f>
        <v>0</v>
      </c>
      <c r="BJ438" s="18" t="s">
        <v>81</v>
      </c>
      <c r="BK438" s="193">
        <f>ROUND(I438*H438,2)</f>
        <v>0</v>
      </c>
      <c r="BL438" s="18" t="s">
        <v>133</v>
      </c>
      <c r="BM438" s="192" t="s">
        <v>630</v>
      </c>
    </row>
    <row r="439" s="2" customFormat="1">
      <c r="A439" s="37"/>
      <c r="B439" s="38"/>
      <c r="C439" s="37"/>
      <c r="D439" s="194" t="s">
        <v>135</v>
      </c>
      <c r="E439" s="37"/>
      <c r="F439" s="195" t="s">
        <v>629</v>
      </c>
      <c r="G439" s="37"/>
      <c r="H439" s="37"/>
      <c r="I439" s="196"/>
      <c r="J439" s="37"/>
      <c r="K439" s="37"/>
      <c r="L439" s="38"/>
      <c r="M439" s="197"/>
      <c r="N439" s="198"/>
      <c r="O439" s="76"/>
      <c r="P439" s="76"/>
      <c r="Q439" s="76"/>
      <c r="R439" s="76"/>
      <c r="S439" s="76"/>
      <c r="T439" s="7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8" t="s">
        <v>135</v>
      </c>
      <c r="AU439" s="18" t="s">
        <v>83</v>
      </c>
    </row>
    <row r="440" s="2" customFormat="1" ht="24.15" customHeight="1">
      <c r="A440" s="37"/>
      <c r="B440" s="179"/>
      <c r="C440" s="180" t="s">
        <v>631</v>
      </c>
      <c r="D440" s="180" t="s">
        <v>129</v>
      </c>
      <c r="E440" s="181" t="s">
        <v>632</v>
      </c>
      <c r="F440" s="182" t="s">
        <v>633</v>
      </c>
      <c r="G440" s="183" t="s">
        <v>435</v>
      </c>
      <c r="H440" s="184">
        <v>29</v>
      </c>
      <c r="I440" s="185"/>
      <c r="J440" s="186">
        <f>ROUND(I440*H440,2)</f>
        <v>0</v>
      </c>
      <c r="K440" s="187"/>
      <c r="L440" s="38"/>
      <c r="M440" s="188" t="s">
        <v>1</v>
      </c>
      <c r="N440" s="189" t="s">
        <v>39</v>
      </c>
      <c r="O440" s="76"/>
      <c r="P440" s="190">
        <f>O440*H440</f>
        <v>0</v>
      </c>
      <c r="Q440" s="190">
        <v>0</v>
      </c>
      <c r="R440" s="190">
        <f>Q440*H440</f>
        <v>0</v>
      </c>
      <c r="S440" s="190">
        <v>0</v>
      </c>
      <c r="T440" s="19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2" t="s">
        <v>133</v>
      </c>
      <c r="AT440" s="192" t="s">
        <v>129</v>
      </c>
      <c r="AU440" s="192" t="s">
        <v>83</v>
      </c>
      <c r="AY440" s="18" t="s">
        <v>127</v>
      </c>
      <c r="BE440" s="193">
        <f>IF(N440="základní",J440,0)</f>
        <v>0</v>
      </c>
      <c r="BF440" s="193">
        <f>IF(N440="snížená",J440,0)</f>
        <v>0</v>
      </c>
      <c r="BG440" s="193">
        <f>IF(N440="zákl. přenesená",J440,0)</f>
        <v>0</v>
      </c>
      <c r="BH440" s="193">
        <f>IF(N440="sníž. přenesená",J440,0)</f>
        <v>0</v>
      </c>
      <c r="BI440" s="193">
        <f>IF(N440="nulová",J440,0)</f>
        <v>0</v>
      </c>
      <c r="BJ440" s="18" t="s">
        <v>81</v>
      </c>
      <c r="BK440" s="193">
        <f>ROUND(I440*H440,2)</f>
        <v>0</v>
      </c>
      <c r="BL440" s="18" t="s">
        <v>133</v>
      </c>
      <c r="BM440" s="192" t="s">
        <v>634</v>
      </c>
    </row>
    <row r="441" s="2" customFormat="1">
      <c r="A441" s="37"/>
      <c r="B441" s="38"/>
      <c r="C441" s="37"/>
      <c r="D441" s="194" t="s">
        <v>135</v>
      </c>
      <c r="E441" s="37"/>
      <c r="F441" s="195" t="s">
        <v>635</v>
      </c>
      <c r="G441" s="37"/>
      <c r="H441" s="37"/>
      <c r="I441" s="196"/>
      <c r="J441" s="37"/>
      <c r="K441" s="37"/>
      <c r="L441" s="38"/>
      <c r="M441" s="197"/>
      <c r="N441" s="198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135</v>
      </c>
      <c r="AU441" s="18" t="s">
        <v>83</v>
      </c>
    </row>
    <row r="442" s="2" customFormat="1" ht="33" customHeight="1">
      <c r="A442" s="37"/>
      <c r="B442" s="179"/>
      <c r="C442" s="223" t="s">
        <v>636</v>
      </c>
      <c r="D442" s="223" t="s">
        <v>250</v>
      </c>
      <c r="E442" s="224" t="s">
        <v>637</v>
      </c>
      <c r="F442" s="225" t="s">
        <v>638</v>
      </c>
      <c r="G442" s="226" t="s">
        <v>435</v>
      </c>
      <c r="H442" s="227">
        <v>29</v>
      </c>
      <c r="I442" s="228"/>
      <c r="J442" s="229">
        <f>ROUND(I442*H442,2)</f>
        <v>0</v>
      </c>
      <c r="K442" s="230"/>
      <c r="L442" s="231"/>
      <c r="M442" s="232" t="s">
        <v>1</v>
      </c>
      <c r="N442" s="233" t="s">
        <v>39</v>
      </c>
      <c r="O442" s="76"/>
      <c r="P442" s="190">
        <f>O442*H442</f>
        <v>0</v>
      </c>
      <c r="Q442" s="190">
        <v>0</v>
      </c>
      <c r="R442" s="190">
        <f>Q442*H442</f>
        <v>0</v>
      </c>
      <c r="S442" s="190">
        <v>0</v>
      </c>
      <c r="T442" s="19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2" t="s">
        <v>187</v>
      </c>
      <c r="AT442" s="192" t="s">
        <v>250</v>
      </c>
      <c r="AU442" s="192" t="s">
        <v>83</v>
      </c>
      <c r="AY442" s="18" t="s">
        <v>127</v>
      </c>
      <c r="BE442" s="193">
        <f>IF(N442="základní",J442,0)</f>
        <v>0</v>
      </c>
      <c r="BF442" s="193">
        <f>IF(N442="snížená",J442,0)</f>
        <v>0</v>
      </c>
      <c r="BG442" s="193">
        <f>IF(N442="zákl. přenesená",J442,0)</f>
        <v>0</v>
      </c>
      <c r="BH442" s="193">
        <f>IF(N442="sníž. přenesená",J442,0)</f>
        <v>0</v>
      </c>
      <c r="BI442" s="193">
        <f>IF(N442="nulová",J442,0)</f>
        <v>0</v>
      </c>
      <c r="BJ442" s="18" t="s">
        <v>81</v>
      </c>
      <c r="BK442" s="193">
        <f>ROUND(I442*H442,2)</f>
        <v>0</v>
      </c>
      <c r="BL442" s="18" t="s">
        <v>133</v>
      </c>
      <c r="BM442" s="192" t="s">
        <v>639</v>
      </c>
    </row>
    <row r="443" s="2" customFormat="1">
      <c r="A443" s="37"/>
      <c r="B443" s="38"/>
      <c r="C443" s="37"/>
      <c r="D443" s="194" t="s">
        <v>135</v>
      </c>
      <c r="E443" s="37"/>
      <c r="F443" s="195" t="s">
        <v>640</v>
      </c>
      <c r="G443" s="37"/>
      <c r="H443" s="37"/>
      <c r="I443" s="196"/>
      <c r="J443" s="37"/>
      <c r="K443" s="37"/>
      <c r="L443" s="38"/>
      <c r="M443" s="197"/>
      <c r="N443" s="198"/>
      <c r="O443" s="76"/>
      <c r="P443" s="76"/>
      <c r="Q443" s="76"/>
      <c r="R443" s="76"/>
      <c r="S443" s="76"/>
      <c r="T443" s="7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8" t="s">
        <v>135</v>
      </c>
      <c r="AU443" s="18" t="s">
        <v>83</v>
      </c>
    </row>
    <row r="444" s="2" customFormat="1" ht="24.15" customHeight="1">
      <c r="A444" s="37"/>
      <c r="B444" s="179"/>
      <c r="C444" s="180" t="s">
        <v>641</v>
      </c>
      <c r="D444" s="180" t="s">
        <v>129</v>
      </c>
      <c r="E444" s="181" t="s">
        <v>642</v>
      </c>
      <c r="F444" s="182" t="s">
        <v>643</v>
      </c>
      <c r="G444" s="183" t="s">
        <v>203</v>
      </c>
      <c r="H444" s="184">
        <v>112</v>
      </c>
      <c r="I444" s="185"/>
      <c r="J444" s="186">
        <f>ROUND(I444*H444,2)</f>
        <v>0</v>
      </c>
      <c r="K444" s="187"/>
      <c r="L444" s="38"/>
      <c r="M444" s="188" t="s">
        <v>1</v>
      </c>
      <c r="N444" s="189" t="s">
        <v>39</v>
      </c>
      <c r="O444" s="76"/>
      <c r="P444" s="190">
        <f>O444*H444</f>
        <v>0</v>
      </c>
      <c r="Q444" s="190">
        <v>0</v>
      </c>
      <c r="R444" s="190">
        <f>Q444*H444</f>
        <v>0</v>
      </c>
      <c r="S444" s="190">
        <v>0</v>
      </c>
      <c r="T444" s="19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2" t="s">
        <v>133</v>
      </c>
      <c r="AT444" s="192" t="s">
        <v>129</v>
      </c>
      <c r="AU444" s="192" t="s">
        <v>83</v>
      </c>
      <c r="AY444" s="18" t="s">
        <v>127</v>
      </c>
      <c r="BE444" s="193">
        <f>IF(N444="základní",J444,0)</f>
        <v>0</v>
      </c>
      <c r="BF444" s="193">
        <f>IF(N444="snížená",J444,0)</f>
        <v>0</v>
      </c>
      <c r="BG444" s="193">
        <f>IF(N444="zákl. přenesená",J444,0)</f>
        <v>0</v>
      </c>
      <c r="BH444" s="193">
        <f>IF(N444="sníž. přenesená",J444,0)</f>
        <v>0</v>
      </c>
      <c r="BI444" s="193">
        <f>IF(N444="nulová",J444,0)</f>
        <v>0</v>
      </c>
      <c r="BJ444" s="18" t="s">
        <v>81</v>
      </c>
      <c r="BK444" s="193">
        <f>ROUND(I444*H444,2)</f>
        <v>0</v>
      </c>
      <c r="BL444" s="18" t="s">
        <v>133</v>
      </c>
      <c r="BM444" s="192" t="s">
        <v>644</v>
      </c>
    </row>
    <row r="445" s="2" customFormat="1">
      <c r="A445" s="37"/>
      <c r="B445" s="38"/>
      <c r="C445" s="37"/>
      <c r="D445" s="194" t="s">
        <v>135</v>
      </c>
      <c r="E445" s="37"/>
      <c r="F445" s="195" t="s">
        <v>643</v>
      </c>
      <c r="G445" s="37"/>
      <c r="H445" s="37"/>
      <c r="I445" s="196"/>
      <c r="J445" s="37"/>
      <c r="K445" s="37"/>
      <c r="L445" s="38"/>
      <c r="M445" s="197"/>
      <c r="N445" s="198"/>
      <c r="O445" s="76"/>
      <c r="P445" s="76"/>
      <c r="Q445" s="76"/>
      <c r="R445" s="76"/>
      <c r="S445" s="76"/>
      <c r="T445" s="7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8" t="s">
        <v>135</v>
      </c>
      <c r="AU445" s="18" t="s">
        <v>83</v>
      </c>
    </row>
    <row r="446" s="2" customFormat="1" ht="16.5" customHeight="1">
      <c r="A446" s="37"/>
      <c r="B446" s="179"/>
      <c r="C446" s="180" t="s">
        <v>645</v>
      </c>
      <c r="D446" s="180" t="s">
        <v>129</v>
      </c>
      <c r="E446" s="181" t="s">
        <v>646</v>
      </c>
      <c r="F446" s="182" t="s">
        <v>647</v>
      </c>
      <c r="G446" s="183" t="s">
        <v>203</v>
      </c>
      <c r="H446" s="184">
        <v>112</v>
      </c>
      <c r="I446" s="185"/>
      <c r="J446" s="186">
        <f>ROUND(I446*H446,2)</f>
        <v>0</v>
      </c>
      <c r="K446" s="187"/>
      <c r="L446" s="38"/>
      <c r="M446" s="188" t="s">
        <v>1</v>
      </c>
      <c r="N446" s="189" t="s">
        <v>39</v>
      </c>
      <c r="O446" s="76"/>
      <c r="P446" s="190">
        <f>O446*H446</f>
        <v>0</v>
      </c>
      <c r="Q446" s="190">
        <v>0</v>
      </c>
      <c r="R446" s="190">
        <f>Q446*H446</f>
        <v>0</v>
      </c>
      <c r="S446" s="190">
        <v>0</v>
      </c>
      <c r="T446" s="19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2" t="s">
        <v>133</v>
      </c>
      <c r="AT446" s="192" t="s">
        <v>129</v>
      </c>
      <c r="AU446" s="192" t="s">
        <v>83</v>
      </c>
      <c r="AY446" s="18" t="s">
        <v>127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8" t="s">
        <v>81</v>
      </c>
      <c r="BK446" s="193">
        <f>ROUND(I446*H446,2)</f>
        <v>0</v>
      </c>
      <c r="BL446" s="18" t="s">
        <v>133</v>
      </c>
      <c r="BM446" s="192" t="s">
        <v>648</v>
      </c>
    </row>
    <row r="447" s="2" customFormat="1">
      <c r="A447" s="37"/>
      <c r="B447" s="38"/>
      <c r="C447" s="37"/>
      <c r="D447" s="194" t="s">
        <v>135</v>
      </c>
      <c r="E447" s="37"/>
      <c r="F447" s="195" t="s">
        <v>649</v>
      </c>
      <c r="G447" s="37"/>
      <c r="H447" s="37"/>
      <c r="I447" s="196"/>
      <c r="J447" s="37"/>
      <c r="K447" s="37"/>
      <c r="L447" s="38"/>
      <c r="M447" s="197"/>
      <c r="N447" s="198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135</v>
      </c>
      <c r="AU447" s="18" t="s">
        <v>83</v>
      </c>
    </row>
    <row r="448" s="2" customFormat="1" ht="21.75" customHeight="1">
      <c r="A448" s="37"/>
      <c r="B448" s="179"/>
      <c r="C448" s="180" t="s">
        <v>650</v>
      </c>
      <c r="D448" s="180" t="s">
        <v>129</v>
      </c>
      <c r="E448" s="181" t="s">
        <v>651</v>
      </c>
      <c r="F448" s="182" t="s">
        <v>652</v>
      </c>
      <c r="G448" s="183" t="s">
        <v>203</v>
      </c>
      <c r="H448" s="184">
        <v>547</v>
      </c>
      <c r="I448" s="185"/>
      <c r="J448" s="186">
        <f>ROUND(I448*H448,2)</f>
        <v>0</v>
      </c>
      <c r="K448" s="187"/>
      <c r="L448" s="38"/>
      <c r="M448" s="188" t="s">
        <v>1</v>
      </c>
      <c r="N448" s="189" t="s">
        <v>39</v>
      </c>
      <c r="O448" s="76"/>
      <c r="P448" s="190">
        <f>O448*H448</f>
        <v>0</v>
      </c>
      <c r="Q448" s="190">
        <v>0</v>
      </c>
      <c r="R448" s="190">
        <f>Q448*H448</f>
        <v>0</v>
      </c>
      <c r="S448" s="190">
        <v>0</v>
      </c>
      <c r="T448" s="19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2" t="s">
        <v>133</v>
      </c>
      <c r="AT448" s="192" t="s">
        <v>129</v>
      </c>
      <c r="AU448" s="192" t="s">
        <v>83</v>
      </c>
      <c r="AY448" s="18" t="s">
        <v>127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18" t="s">
        <v>81</v>
      </c>
      <c r="BK448" s="193">
        <f>ROUND(I448*H448,2)</f>
        <v>0</v>
      </c>
      <c r="BL448" s="18" t="s">
        <v>133</v>
      </c>
      <c r="BM448" s="192" t="s">
        <v>653</v>
      </c>
    </row>
    <row r="449" s="2" customFormat="1">
      <c r="A449" s="37"/>
      <c r="B449" s="38"/>
      <c r="C449" s="37"/>
      <c r="D449" s="194" t="s">
        <v>135</v>
      </c>
      <c r="E449" s="37"/>
      <c r="F449" s="195" t="s">
        <v>654</v>
      </c>
      <c r="G449" s="37"/>
      <c r="H449" s="37"/>
      <c r="I449" s="196"/>
      <c r="J449" s="37"/>
      <c r="K449" s="37"/>
      <c r="L449" s="38"/>
      <c r="M449" s="197"/>
      <c r="N449" s="198"/>
      <c r="O449" s="76"/>
      <c r="P449" s="76"/>
      <c r="Q449" s="76"/>
      <c r="R449" s="76"/>
      <c r="S449" s="76"/>
      <c r="T449" s="7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8" t="s">
        <v>135</v>
      </c>
      <c r="AU449" s="18" t="s">
        <v>83</v>
      </c>
    </row>
    <row r="450" s="2" customFormat="1" ht="24.15" customHeight="1">
      <c r="A450" s="37"/>
      <c r="B450" s="179"/>
      <c r="C450" s="180" t="s">
        <v>655</v>
      </c>
      <c r="D450" s="180" t="s">
        <v>129</v>
      </c>
      <c r="E450" s="181" t="s">
        <v>656</v>
      </c>
      <c r="F450" s="182" t="s">
        <v>657</v>
      </c>
      <c r="G450" s="183" t="s">
        <v>203</v>
      </c>
      <c r="H450" s="184">
        <v>547</v>
      </c>
      <c r="I450" s="185"/>
      <c r="J450" s="186">
        <f>ROUND(I450*H450,2)</f>
        <v>0</v>
      </c>
      <c r="K450" s="187"/>
      <c r="L450" s="38"/>
      <c r="M450" s="188" t="s">
        <v>1</v>
      </c>
      <c r="N450" s="189" t="s">
        <v>39</v>
      </c>
      <c r="O450" s="76"/>
      <c r="P450" s="190">
        <f>O450*H450</f>
        <v>0</v>
      </c>
      <c r="Q450" s="190">
        <v>0</v>
      </c>
      <c r="R450" s="190">
        <f>Q450*H450</f>
        <v>0</v>
      </c>
      <c r="S450" s="190">
        <v>0</v>
      </c>
      <c r="T450" s="19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2" t="s">
        <v>133</v>
      </c>
      <c r="AT450" s="192" t="s">
        <v>129</v>
      </c>
      <c r="AU450" s="192" t="s">
        <v>83</v>
      </c>
      <c r="AY450" s="18" t="s">
        <v>127</v>
      </c>
      <c r="BE450" s="193">
        <f>IF(N450="základní",J450,0)</f>
        <v>0</v>
      </c>
      <c r="BF450" s="193">
        <f>IF(N450="snížená",J450,0)</f>
        <v>0</v>
      </c>
      <c r="BG450" s="193">
        <f>IF(N450="zákl. přenesená",J450,0)</f>
        <v>0</v>
      </c>
      <c r="BH450" s="193">
        <f>IF(N450="sníž. přenesená",J450,0)</f>
        <v>0</v>
      </c>
      <c r="BI450" s="193">
        <f>IF(N450="nulová",J450,0)</f>
        <v>0</v>
      </c>
      <c r="BJ450" s="18" t="s">
        <v>81</v>
      </c>
      <c r="BK450" s="193">
        <f>ROUND(I450*H450,2)</f>
        <v>0</v>
      </c>
      <c r="BL450" s="18" t="s">
        <v>133</v>
      </c>
      <c r="BM450" s="192" t="s">
        <v>658</v>
      </c>
    </row>
    <row r="451" s="2" customFormat="1">
      <c r="A451" s="37"/>
      <c r="B451" s="38"/>
      <c r="C451" s="37"/>
      <c r="D451" s="194" t="s">
        <v>135</v>
      </c>
      <c r="E451" s="37"/>
      <c r="F451" s="195" t="s">
        <v>657</v>
      </c>
      <c r="G451" s="37"/>
      <c r="H451" s="37"/>
      <c r="I451" s="196"/>
      <c r="J451" s="37"/>
      <c r="K451" s="37"/>
      <c r="L451" s="38"/>
      <c r="M451" s="197"/>
      <c r="N451" s="198"/>
      <c r="O451" s="76"/>
      <c r="P451" s="76"/>
      <c r="Q451" s="76"/>
      <c r="R451" s="76"/>
      <c r="S451" s="76"/>
      <c r="T451" s="7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8" t="s">
        <v>135</v>
      </c>
      <c r="AU451" s="18" t="s">
        <v>83</v>
      </c>
    </row>
    <row r="452" s="2" customFormat="1" ht="24.15" customHeight="1">
      <c r="A452" s="37"/>
      <c r="B452" s="179"/>
      <c r="C452" s="180" t="s">
        <v>659</v>
      </c>
      <c r="D452" s="180" t="s">
        <v>129</v>
      </c>
      <c r="E452" s="181" t="s">
        <v>660</v>
      </c>
      <c r="F452" s="182" t="s">
        <v>661</v>
      </c>
      <c r="G452" s="183" t="s">
        <v>435</v>
      </c>
      <c r="H452" s="184">
        <v>2</v>
      </c>
      <c r="I452" s="185"/>
      <c r="J452" s="186">
        <f>ROUND(I452*H452,2)</f>
        <v>0</v>
      </c>
      <c r="K452" s="187"/>
      <c r="L452" s="38"/>
      <c r="M452" s="188" t="s">
        <v>1</v>
      </c>
      <c r="N452" s="189" t="s">
        <v>39</v>
      </c>
      <c r="O452" s="76"/>
      <c r="P452" s="190">
        <f>O452*H452</f>
        <v>0</v>
      </c>
      <c r="Q452" s="190">
        <v>0.45937</v>
      </c>
      <c r="R452" s="190">
        <f>Q452*H452</f>
        <v>0.91874</v>
      </c>
      <c r="S452" s="190">
        <v>0</v>
      </c>
      <c r="T452" s="19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2" t="s">
        <v>133</v>
      </c>
      <c r="AT452" s="192" t="s">
        <v>129</v>
      </c>
      <c r="AU452" s="192" t="s">
        <v>83</v>
      </c>
      <c r="AY452" s="18" t="s">
        <v>127</v>
      </c>
      <c r="BE452" s="193">
        <f>IF(N452="základní",J452,0)</f>
        <v>0</v>
      </c>
      <c r="BF452" s="193">
        <f>IF(N452="snížená",J452,0)</f>
        <v>0</v>
      </c>
      <c r="BG452" s="193">
        <f>IF(N452="zákl. přenesená",J452,0)</f>
        <v>0</v>
      </c>
      <c r="BH452" s="193">
        <f>IF(N452="sníž. přenesená",J452,0)</f>
        <v>0</v>
      </c>
      <c r="BI452" s="193">
        <f>IF(N452="nulová",J452,0)</f>
        <v>0</v>
      </c>
      <c r="BJ452" s="18" t="s">
        <v>81</v>
      </c>
      <c r="BK452" s="193">
        <f>ROUND(I452*H452,2)</f>
        <v>0</v>
      </c>
      <c r="BL452" s="18" t="s">
        <v>133</v>
      </c>
      <c r="BM452" s="192" t="s">
        <v>662</v>
      </c>
    </row>
    <row r="453" s="2" customFormat="1">
      <c r="A453" s="37"/>
      <c r="B453" s="38"/>
      <c r="C453" s="37"/>
      <c r="D453" s="194" t="s">
        <v>135</v>
      </c>
      <c r="E453" s="37"/>
      <c r="F453" s="195" t="s">
        <v>663</v>
      </c>
      <c r="G453" s="37"/>
      <c r="H453" s="37"/>
      <c r="I453" s="196"/>
      <c r="J453" s="37"/>
      <c r="K453" s="37"/>
      <c r="L453" s="38"/>
      <c r="M453" s="197"/>
      <c r="N453" s="198"/>
      <c r="O453" s="76"/>
      <c r="P453" s="76"/>
      <c r="Q453" s="76"/>
      <c r="R453" s="76"/>
      <c r="S453" s="76"/>
      <c r="T453" s="7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8" t="s">
        <v>135</v>
      </c>
      <c r="AU453" s="18" t="s">
        <v>83</v>
      </c>
    </row>
    <row r="454" s="2" customFormat="1" ht="16.5" customHeight="1">
      <c r="A454" s="37"/>
      <c r="B454" s="179"/>
      <c r="C454" s="180" t="s">
        <v>664</v>
      </c>
      <c r="D454" s="180" t="s">
        <v>129</v>
      </c>
      <c r="E454" s="181" t="s">
        <v>665</v>
      </c>
      <c r="F454" s="182" t="s">
        <v>666</v>
      </c>
      <c r="G454" s="183" t="s">
        <v>435</v>
      </c>
      <c r="H454" s="184">
        <v>7</v>
      </c>
      <c r="I454" s="185"/>
      <c r="J454" s="186">
        <f>ROUND(I454*H454,2)</f>
        <v>0</v>
      </c>
      <c r="K454" s="187"/>
      <c r="L454" s="38"/>
      <c r="M454" s="188" t="s">
        <v>1</v>
      </c>
      <c r="N454" s="189" t="s">
        <v>39</v>
      </c>
      <c r="O454" s="76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2" t="s">
        <v>133</v>
      </c>
      <c r="AT454" s="192" t="s">
        <v>129</v>
      </c>
      <c r="AU454" s="192" t="s">
        <v>83</v>
      </c>
      <c r="AY454" s="18" t="s">
        <v>127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18" t="s">
        <v>81</v>
      </c>
      <c r="BK454" s="193">
        <f>ROUND(I454*H454,2)</f>
        <v>0</v>
      </c>
      <c r="BL454" s="18" t="s">
        <v>133</v>
      </c>
      <c r="BM454" s="192" t="s">
        <v>667</v>
      </c>
    </row>
    <row r="455" s="2" customFormat="1">
      <c r="A455" s="37"/>
      <c r="B455" s="38"/>
      <c r="C455" s="37"/>
      <c r="D455" s="194" t="s">
        <v>135</v>
      </c>
      <c r="E455" s="37"/>
      <c r="F455" s="195" t="s">
        <v>666</v>
      </c>
      <c r="G455" s="37"/>
      <c r="H455" s="37"/>
      <c r="I455" s="196"/>
      <c r="J455" s="37"/>
      <c r="K455" s="37"/>
      <c r="L455" s="38"/>
      <c r="M455" s="197"/>
      <c r="N455" s="198"/>
      <c r="O455" s="76"/>
      <c r="P455" s="76"/>
      <c r="Q455" s="76"/>
      <c r="R455" s="76"/>
      <c r="S455" s="76"/>
      <c r="T455" s="7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8" t="s">
        <v>135</v>
      </c>
      <c r="AU455" s="18" t="s">
        <v>83</v>
      </c>
    </row>
    <row r="456" s="2" customFormat="1" ht="16.5" customHeight="1">
      <c r="A456" s="37"/>
      <c r="B456" s="179"/>
      <c r="C456" s="223" t="s">
        <v>668</v>
      </c>
      <c r="D456" s="223" t="s">
        <v>250</v>
      </c>
      <c r="E456" s="224" t="s">
        <v>669</v>
      </c>
      <c r="F456" s="225" t="s">
        <v>670</v>
      </c>
      <c r="G456" s="226" t="s">
        <v>435</v>
      </c>
      <c r="H456" s="227">
        <v>7</v>
      </c>
      <c r="I456" s="228"/>
      <c r="J456" s="229">
        <f>ROUND(I456*H456,2)</f>
        <v>0</v>
      </c>
      <c r="K456" s="230"/>
      <c r="L456" s="231"/>
      <c r="M456" s="232" t="s">
        <v>1</v>
      </c>
      <c r="N456" s="233" t="s">
        <v>39</v>
      </c>
      <c r="O456" s="76"/>
      <c r="P456" s="190">
        <f>O456*H456</f>
        <v>0</v>
      </c>
      <c r="Q456" s="190">
        <v>0.011299999999999999</v>
      </c>
      <c r="R456" s="190">
        <f>Q456*H456</f>
        <v>0.07909999999999999</v>
      </c>
      <c r="S456" s="190">
        <v>0</v>
      </c>
      <c r="T456" s="19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2" t="s">
        <v>187</v>
      </c>
      <c r="AT456" s="192" t="s">
        <v>250</v>
      </c>
      <c r="AU456" s="192" t="s">
        <v>83</v>
      </c>
      <c r="AY456" s="18" t="s">
        <v>127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18" t="s">
        <v>81</v>
      </c>
      <c r="BK456" s="193">
        <f>ROUND(I456*H456,2)</f>
        <v>0</v>
      </c>
      <c r="BL456" s="18" t="s">
        <v>133</v>
      </c>
      <c r="BM456" s="192" t="s">
        <v>671</v>
      </c>
    </row>
    <row r="457" s="2" customFormat="1">
      <c r="A457" s="37"/>
      <c r="B457" s="38"/>
      <c r="C457" s="37"/>
      <c r="D457" s="194" t="s">
        <v>135</v>
      </c>
      <c r="E457" s="37"/>
      <c r="F457" s="195" t="s">
        <v>672</v>
      </c>
      <c r="G457" s="37"/>
      <c r="H457" s="37"/>
      <c r="I457" s="196"/>
      <c r="J457" s="37"/>
      <c r="K457" s="37"/>
      <c r="L457" s="38"/>
      <c r="M457" s="197"/>
      <c r="N457" s="198"/>
      <c r="O457" s="76"/>
      <c r="P457" s="76"/>
      <c r="Q457" s="76"/>
      <c r="R457" s="76"/>
      <c r="S457" s="76"/>
      <c r="T457" s="7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8" t="s">
        <v>135</v>
      </c>
      <c r="AU457" s="18" t="s">
        <v>83</v>
      </c>
    </row>
    <row r="458" s="2" customFormat="1" ht="16.5" customHeight="1">
      <c r="A458" s="37"/>
      <c r="B458" s="179"/>
      <c r="C458" s="223" t="s">
        <v>673</v>
      </c>
      <c r="D458" s="223" t="s">
        <v>250</v>
      </c>
      <c r="E458" s="224" t="s">
        <v>674</v>
      </c>
      <c r="F458" s="225" t="s">
        <v>675</v>
      </c>
      <c r="G458" s="226" t="s">
        <v>435</v>
      </c>
      <c r="H458" s="227">
        <v>7</v>
      </c>
      <c r="I458" s="228"/>
      <c r="J458" s="229">
        <f>ROUND(I458*H458,2)</f>
        <v>0</v>
      </c>
      <c r="K458" s="230"/>
      <c r="L458" s="231"/>
      <c r="M458" s="232" t="s">
        <v>1</v>
      </c>
      <c r="N458" s="233" t="s">
        <v>39</v>
      </c>
      <c r="O458" s="76"/>
      <c r="P458" s="190">
        <f>O458*H458</f>
        <v>0</v>
      </c>
      <c r="Q458" s="190">
        <v>0</v>
      </c>
      <c r="R458" s="190">
        <f>Q458*H458</f>
        <v>0</v>
      </c>
      <c r="S458" s="190">
        <v>0</v>
      </c>
      <c r="T458" s="19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2" t="s">
        <v>187</v>
      </c>
      <c r="AT458" s="192" t="s">
        <v>250</v>
      </c>
      <c r="AU458" s="192" t="s">
        <v>83</v>
      </c>
      <c r="AY458" s="18" t="s">
        <v>127</v>
      </c>
      <c r="BE458" s="193">
        <f>IF(N458="základní",J458,0)</f>
        <v>0</v>
      </c>
      <c r="BF458" s="193">
        <f>IF(N458="snížená",J458,0)</f>
        <v>0</v>
      </c>
      <c r="BG458" s="193">
        <f>IF(N458="zákl. přenesená",J458,0)</f>
        <v>0</v>
      </c>
      <c r="BH458" s="193">
        <f>IF(N458="sníž. přenesená",J458,0)</f>
        <v>0</v>
      </c>
      <c r="BI458" s="193">
        <f>IF(N458="nulová",J458,0)</f>
        <v>0</v>
      </c>
      <c r="BJ458" s="18" t="s">
        <v>81</v>
      </c>
      <c r="BK458" s="193">
        <f>ROUND(I458*H458,2)</f>
        <v>0</v>
      </c>
      <c r="BL458" s="18" t="s">
        <v>133</v>
      </c>
      <c r="BM458" s="192" t="s">
        <v>676</v>
      </c>
    </row>
    <row r="459" s="2" customFormat="1">
      <c r="A459" s="37"/>
      <c r="B459" s="38"/>
      <c r="C459" s="37"/>
      <c r="D459" s="194" t="s">
        <v>135</v>
      </c>
      <c r="E459" s="37"/>
      <c r="F459" s="195" t="s">
        <v>675</v>
      </c>
      <c r="G459" s="37"/>
      <c r="H459" s="37"/>
      <c r="I459" s="196"/>
      <c r="J459" s="37"/>
      <c r="K459" s="37"/>
      <c r="L459" s="38"/>
      <c r="M459" s="197"/>
      <c r="N459" s="198"/>
      <c r="O459" s="76"/>
      <c r="P459" s="76"/>
      <c r="Q459" s="76"/>
      <c r="R459" s="76"/>
      <c r="S459" s="76"/>
      <c r="T459" s="7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8" t="s">
        <v>135</v>
      </c>
      <c r="AU459" s="18" t="s">
        <v>83</v>
      </c>
    </row>
    <row r="460" s="2" customFormat="1" ht="16.5" customHeight="1">
      <c r="A460" s="37"/>
      <c r="B460" s="179"/>
      <c r="C460" s="180" t="s">
        <v>677</v>
      </c>
      <c r="D460" s="180" t="s">
        <v>129</v>
      </c>
      <c r="E460" s="181" t="s">
        <v>678</v>
      </c>
      <c r="F460" s="182" t="s">
        <v>679</v>
      </c>
      <c r="G460" s="183" t="s">
        <v>435</v>
      </c>
      <c r="H460" s="184">
        <v>3</v>
      </c>
      <c r="I460" s="185"/>
      <c r="J460" s="186">
        <f>ROUND(I460*H460,2)</f>
        <v>0</v>
      </c>
      <c r="K460" s="187"/>
      <c r="L460" s="38"/>
      <c r="M460" s="188" t="s">
        <v>1</v>
      </c>
      <c r="N460" s="189" t="s">
        <v>39</v>
      </c>
      <c r="O460" s="76"/>
      <c r="P460" s="190">
        <f>O460*H460</f>
        <v>0</v>
      </c>
      <c r="Q460" s="190">
        <v>0</v>
      </c>
      <c r="R460" s="190">
        <f>Q460*H460</f>
        <v>0</v>
      </c>
      <c r="S460" s="190">
        <v>0</v>
      </c>
      <c r="T460" s="19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2" t="s">
        <v>133</v>
      </c>
      <c r="AT460" s="192" t="s">
        <v>129</v>
      </c>
      <c r="AU460" s="192" t="s">
        <v>83</v>
      </c>
      <c r="AY460" s="18" t="s">
        <v>127</v>
      </c>
      <c r="BE460" s="193">
        <f>IF(N460="základní",J460,0)</f>
        <v>0</v>
      </c>
      <c r="BF460" s="193">
        <f>IF(N460="snížená",J460,0)</f>
        <v>0</v>
      </c>
      <c r="BG460" s="193">
        <f>IF(N460="zákl. přenesená",J460,0)</f>
        <v>0</v>
      </c>
      <c r="BH460" s="193">
        <f>IF(N460="sníž. přenesená",J460,0)</f>
        <v>0</v>
      </c>
      <c r="BI460" s="193">
        <f>IF(N460="nulová",J460,0)</f>
        <v>0</v>
      </c>
      <c r="BJ460" s="18" t="s">
        <v>81</v>
      </c>
      <c r="BK460" s="193">
        <f>ROUND(I460*H460,2)</f>
        <v>0</v>
      </c>
      <c r="BL460" s="18" t="s">
        <v>133</v>
      </c>
      <c r="BM460" s="192" t="s">
        <v>680</v>
      </c>
    </row>
    <row r="461" s="2" customFormat="1">
      <c r="A461" s="37"/>
      <c r="B461" s="38"/>
      <c r="C461" s="37"/>
      <c r="D461" s="194" t="s">
        <v>135</v>
      </c>
      <c r="E461" s="37"/>
      <c r="F461" s="195" t="s">
        <v>679</v>
      </c>
      <c r="G461" s="37"/>
      <c r="H461" s="37"/>
      <c r="I461" s="196"/>
      <c r="J461" s="37"/>
      <c r="K461" s="37"/>
      <c r="L461" s="38"/>
      <c r="M461" s="197"/>
      <c r="N461" s="198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135</v>
      </c>
      <c r="AU461" s="18" t="s">
        <v>83</v>
      </c>
    </row>
    <row r="462" s="2" customFormat="1" ht="24.15" customHeight="1">
      <c r="A462" s="37"/>
      <c r="B462" s="179"/>
      <c r="C462" s="223" t="s">
        <v>681</v>
      </c>
      <c r="D462" s="223" t="s">
        <v>250</v>
      </c>
      <c r="E462" s="224" t="s">
        <v>682</v>
      </c>
      <c r="F462" s="225" t="s">
        <v>683</v>
      </c>
      <c r="G462" s="226" t="s">
        <v>435</v>
      </c>
      <c r="H462" s="227">
        <v>3</v>
      </c>
      <c r="I462" s="228"/>
      <c r="J462" s="229">
        <f>ROUND(I462*H462,2)</f>
        <v>0</v>
      </c>
      <c r="K462" s="230"/>
      <c r="L462" s="231"/>
      <c r="M462" s="232" t="s">
        <v>1</v>
      </c>
      <c r="N462" s="233" t="s">
        <v>39</v>
      </c>
      <c r="O462" s="76"/>
      <c r="P462" s="190">
        <f>O462*H462</f>
        <v>0</v>
      </c>
      <c r="Q462" s="190">
        <v>0.021000000000000001</v>
      </c>
      <c r="R462" s="190">
        <f>Q462*H462</f>
        <v>0.063</v>
      </c>
      <c r="S462" s="190">
        <v>0</v>
      </c>
      <c r="T462" s="19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2" t="s">
        <v>187</v>
      </c>
      <c r="AT462" s="192" t="s">
        <v>250</v>
      </c>
      <c r="AU462" s="192" t="s">
        <v>83</v>
      </c>
      <c r="AY462" s="18" t="s">
        <v>127</v>
      </c>
      <c r="BE462" s="193">
        <f>IF(N462="základní",J462,0)</f>
        <v>0</v>
      </c>
      <c r="BF462" s="193">
        <f>IF(N462="snížená",J462,0)</f>
        <v>0</v>
      </c>
      <c r="BG462" s="193">
        <f>IF(N462="zákl. přenesená",J462,0)</f>
        <v>0</v>
      </c>
      <c r="BH462" s="193">
        <f>IF(N462="sníž. přenesená",J462,0)</f>
        <v>0</v>
      </c>
      <c r="BI462" s="193">
        <f>IF(N462="nulová",J462,0)</f>
        <v>0</v>
      </c>
      <c r="BJ462" s="18" t="s">
        <v>81</v>
      </c>
      <c r="BK462" s="193">
        <f>ROUND(I462*H462,2)</f>
        <v>0</v>
      </c>
      <c r="BL462" s="18" t="s">
        <v>133</v>
      </c>
      <c r="BM462" s="192" t="s">
        <v>684</v>
      </c>
    </row>
    <row r="463" s="2" customFormat="1">
      <c r="A463" s="37"/>
      <c r="B463" s="38"/>
      <c r="C463" s="37"/>
      <c r="D463" s="194" t="s">
        <v>135</v>
      </c>
      <c r="E463" s="37"/>
      <c r="F463" s="195" t="s">
        <v>685</v>
      </c>
      <c r="G463" s="37"/>
      <c r="H463" s="37"/>
      <c r="I463" s="196"/>
      <c r="J463" s="37"/>
      <c r="K463" s="37"/>
      <c r="L463" s="38"/>
      <c r="M463" s="197"/>
      <c r="N463" s="198"/>
      <c r="O463" s="76"/>
      <c r="P463" s="76"/>
      <c r="Q463" s="76"/>
      <c r="R463" s="76"/>
      <c r="S463" s="76"/>
      <c r="T463" s="7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8" t="s">
        <v>135</v>
      </c>
      <c r="AU463" s="18" t="s">
        <v>83</v>
      </c>
    </row>
    <row r="464" s="2" customFormat="1" ht="24.15" customHeight="1">
      <c r="A464" s="37"/>
      <c r="B464" s="179"/>
      <c r="C464" s="180" t="s">
        <v>686</v>
      </c>
      <c r="D464" s="180" t="s">
        <v>129</v>
      </c>
      <c r="E464" s="181" t="s">
        <v>687</v>
      </c>
      <c r="F464" s="182" t="s">
        <v>688</v>
      </c>
      <c r="G464" s="183" t="s">
        <v>435</v>
      </c>
      <c r="H464" s="184">
        <v>5</v>
      </c>
      <c r="I464" s="185"/>
      <c r="J464" s="186">
        <f>ROUND(I464*H464,2)</f>
        <v>0</v>
      </c>
      <c r="K464" s="187"/>
      <c r="L464" s="38"/>
      <c r="M464" s="188" t="s">
        <v>1</v>
      </c>
      <c r="N464" s="189" t="s">
        <v>39</v>
      </c>
      <c r="O464" s="76"/>
      <c r="P464" s="190">
        <f>O464*H464</f>
        <v>0</v>
      </c>
      <c r="Q464" s="190">
        <v>0.00016000000000000001</v>
      </c>
      <c r="R464" s="190">
        <f>Q464*H464</f>
        <v>0.00080000000000000004</v>
      </c>
      <c r="S464" s="190">
        <v>0</v>
      </c>
      <c r="T464" s="19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92" t="s">
        <v>133</v>
      </c>
      <c r="AT464" s="192" t="s">
        <v>129</v>
      </c>
      <c r="AU464" s="192" t="s">
        <v>83</v>
      </c>
      <c r="AY464" s="18" t="s">
        <v>127</v>
      </c>
      <c r="BE464" s="193">
        <f>IF(N464="základní",J464,0)</f>
        <v>0</v>
      </c>
      <c r="BF464" s="193">
        <f>IF(N464="snížená",J464,0)</f>
        <v>0</v>
      </c>
      <c r="BG464" s="193">
        <f>IF(N464="zákl. přenesená",J464,0)</f>
        <v>0</v>
      </c>
      <c r="BH464" s="193">
        <f>IF(N464="sníž. přenesená",J464,0)</f>
        <v>0</v>
      </c>
      <c r="BI464" s="193">
        <f>IF(N464="nulová",J464,0)</f>
        <v>0</v>
      </c>
      <c r="BJ464" s="18" t="s">
        <v>81</v>
      </c>
      <c r="BK464" s="193">
        <f>ROUND(I464*H464,2)</f>
        <v>0</v>
      </c>
      <c r="BL464" s="18" t="s">
        <v>133</v>
      </c>
      <c r="BM464" s="192" t="s">
        <v>689</v>
      </c>
    </row>
    <row r="465" s="2" customFormat="1">
      <c r="A465" s="37"/>
      <c r="B465" s="38"/>
      <c r="C465" s="37"/>
      <c r="D465" s="194" t="s">
        <v>135</v>
      </c>
      <c r="E465" s="37"/>
      <c r="F465" s="195" t="s">
        <v>690</v>
      </c>
      <c r="G465" s="37"/>
      <c r="H465" s="37"/>
      <c r="I465" s="196"/>
      <c r="J465" s="37"/>
      <c r="K465" s="37"/>
      <c r="L465" s="38"/>
      <c r="M465" s="197"/>
      <c r="N465" s="198"/>
      <c r="O465" s="76"/>
      <c r="P465" s="76"/>
      <c r="Q465" s="76"/>
      <c r="R465" s="76"/>
      <c r="S465" s="76"/>
      <c r="T465" s="7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8" t="s">
        <v>135</v>
      </c>
      <c r="AU465" s="18" t="s">
        <v>83</v>
      </c>
    </row>
    <row r="466" s="2" customFormat="1" ht="24.15" customHeight="1">
      <c r="A466" s="37"/>
      <c r="B466" s="179"/>
      <c r="C466" s="223" t="s">
        <v>691</v>
      </c>
      <c r="D466" s="223" t="s">
        <v>250</v>
      </c>
      <c r="E466" s="224" t="s">
        <v>692</v>
      </c>
      <c r="F466" s="225" t="s">
        <v>693</v>
      </c>
      <c r="G466" s="226" t="s">
        <v>435</v>
      </c>
      <c r="H466" s="227">
        <v>5</v>
      </c>
      <c r="I466" s="228"/>
      <c r="J466" s="229">
        <f>ROUND(I466*H466,2)</f>
        <v>0</v>
      </c>
      <c r="K466" s="230"/>
      <c r="L466" s="231"/>
      <c r="M466" s="232" t="s">
        <v>1</v>
      </c>
      <c r="N466" s="233" t="s">
        <v>39</v>
      </c>
      <c r="O466" s="76"/>
      <c r="P466" s="190">
        <f>O466*H466</f>
        <v>0</v>
      </c>
      <c r="Q466" s="190">
        <v>0.0033999999999999998</v>
      </c>
      <c r="R466" s="190">
        <f>Q466*H466</f>
        <v>0.016999999999999998</v>
      </c>
      <c r="S466" s="190">
        <v>0</v>
      </c>
      <c r="T466" s="19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2" t="s">
        <v>187</v>
      </c>
      <c r="AT466" s="192" t="s">
        <v>250</v>
      </c>
      <c r="AU466" s="192" t="s">
        <v>83</v>
      </c>
      <c r="AY466" s="18" t="s">
        <v>127</v>
      </c>
      <c r="BE466" s="193">
        <f>IF(N466="základní",J466,0)</f>
        <v>0</v>
      </c>
      <c r="BF466" s="193">
        <f>IF(N466="snížená",J466,0)</f>
        <v>0</v>
      </c>
      <c r="BG466" s="193">
        <f>IF(N466="zákl. přenesená",J466,0)</f>
        <v>0</v>
      </c>
      <c r="BH466" s="193">
        <f>IF(N466="sníž. přenesená",J466,0)</f>
        <v>0</v>
      </c>
      <c r="BI466" s="193">
        <f>IF(N466="nulová",J466,0)</f>
        <v>0</v>
      </c>
      <c r="BJ466" s="18" t="s">
        <v>81</v>
      </c>
      <c r="BK466" s="193">
        <f>ROUND(I466*H466,2)</f>
        <v>0</v>
      </c>
      <c r="BL466" s="18" t="s">
        <v>133</v>
      </c>
      <c r="BM466" s="192" t="s">
        <v>694</v>
      </c>
    </row>
    <row r="467" s="2" customFormat="1">
      <c r="A467" s="37"/>
      <c r="B467" s="38"/>
      <c r="C467" s="37"/>
      <c r="D467" s="194" t="s">
        <v>135</v>
      </c>
      <c r="E467" s="37"/>
      <c r="F467" s="195" t="s">
        <v>693</v>
      </c>
      <c r="G467" s="37"/>
      <c r="H467" s="37"/>
      <c r="I467" s="196"/>
      <c r="J467" s="37"/>
      <c r="K467" s="37"/>
      <c r="L467" s="38"/>
      <c r="M467" s="197"/>
      <c r="N467" s="198"/>
      <c r="O467" s="76"/>
      <c r="P467" s="76"/>
      <c r="Q467" s="76"/>
      <c r="R467" s="76"/>
      <c r="S467" s="76"/>
      <c r="T467" s="7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8" t="s">
        <v>135</v>
      </c>
      <c r="AU467" s="18" t="s">
        <v>83</v>
      </c>
    </row>
    <row r="468" s="2" customFormat="1" ht="16.5" customHeight="1">
      <c r="A468" s="37"/>
      <c r="B468" s="179"/>
      <c r="C468" s="180" t="s">
        <v>695</v>
      </c>
      <c r="D468" s="180" t="s">
        <v>129</v>
      </c>
      <c r="E468" s="181" t="s">
        <v>696</v>
      </c>
      <c r="F468" s="182" t="s">
        <v>697</v>
      </c>
      <c r="G468" s="183" t="s">
        <v>698</v>
      </c>
      <c r="H468" s="184">
        <v>29</v>
      </c>
      <c r="I468" s="185"/>
      <c r="J468" s="186">
        <f>ROUND(I468*H468,2)</f>
        <v>0</v>
      </c>
      <c r="K468" s="187"/>
      <c r="L468" s="38"/>
      <c r="M468" s="188" t="s">
        <v>1</v>
      </c>
      <c r="N468" s="189" t="s">
        <v>39</v>
      </c>
      <c r="O468" s="76"/>
      <c r="P468" s="190">
        <f>O468*H468</f>
        <v>0</v>
      </c>
      <c r="Q468" s="190">
        <v>0</v>
      </c>
      <c r="R468" s="190">
        <f>Q468*H468</f>
        <v>0</v>
      </c>
      <c r="S468" s="190">
        <v>0</v>
      </c>
      <c r="T468" s="19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2" t="s">
        <v>133</v>
      </c>
      <c r="AT468" s="192" t="s">
        <v>129</v>
      </c>
      <c r="AU468" s="192" t="s">
        <v>83</v>
      </c>
      <c r="AY468" s="18" t="s">
        <v>127</v>
      </c>
      <c r="BE468" s="193">
        <f>IF(N468="základní",J468,0)</f>
        <v>0</v>
      </c>
      <c r="BF468" s="193">
        <f>IF(N468="snížená",J468,0)</f>
        <v>0</v>
      </c>
      <c r="BG468" s="193">
        <f>IF(N468="zákl. přenesená",J468,0)</f>
        <v>0</v>
      </c>
      <c r="BH468" s="193">
        <f>IF(N468="sníž. přenesená",J468,0)</f>
        <v>0</v>
      </c>
      <c r="BI468" s="193">
        <f>IF(N468="nulová",J468,0)</f>
        <v>0</v>
      </c>
      <c r="BJ468" s="18" t="s">
        <v>81</v>
      </c>
      <c r="BK468" s="193">
        <f>ROUND(I468*H468,2)</f>
        <v>0</v>
      </c>
      <c r="BL468" s="18" t="s">
        <v>133</v>
      </c>
      <c r="BM468" s="192" t="s">
        <v>699</v>
      </c>
    </row>
    <row r="469" s="2" customFormat="1">
      <c r="A469" s="37"/>
      <c r="B469" s="38"/>
      <c r="C469" s="37"/>
      <c r="D469" s="194" t="s">
        <v>135</v>
      </c>
      <c r="E469" s="37"/>
      <c r="F469" s="195" t="s">
        <v>697</v>
      </c>
      <c r="G469" s="37"/>
      <c r="H469" s="37"/>
      <c r="I469" s="196"/>
      <c r="J469" s="37"/>
      <c r="K469" s="37"/>
      <c r="L469" s="38"/>
      <c r="M469" s="197"/>
      <c r="N469" s="198"/>
      <c r="O469" s="76"/>
      <c r="P469" s="76"/>
      <c r="Q469" s="76"/>
      <c r="R469" s="76"/>
      <c r="S469" s="76"/>
      <c r="T469" s="7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8" t="s">
        <v>135</v>
      </c>
      <c r="AU469" s="18" t="s">
        <v>83</v>
      </c>
    </row>
    <row r="470" s="2" customFormat="1" ht="21.75" customHeight="1">
      <c r="A470" s="37"/>
      <c r="B470" s="179"/>
      <c r="C470" s="180" t="s">
        <v>700</v>
      </c>
      <c r="D470" s="180" t="s">
        <v>129</v>
      </c>
      <c r="E470" s="181" t="s">
        <v>701</v>
      </c>
      <c r="F470" s="182" t="s">
        <v>702</v>
      </c>
      <c r="G470" s="183" t="s">
        <v>203</v>
      </c>
      <c r="H470" s="184">
        <v>790.79999999999995</v>
      </c>
      <c r="I470" s="185"/>
      <c r="J470" s="186">
        <f>ROUND(I470*H470,2)</f>
        <v>0</v>
      </c>
      <c r="K470" s="187"/>
      <c r="L470" s="38"/>
      <c r="M470" s="188" t="s">
        <v>1</v>
      </c>
      <c r="N470" s="189" t="s">
        <v>39</v>
      </c>
      <c r="O470" s="76"/>
      <c r="P470" s="190">
        <f>O470*H470</f>
        <v>0</v>
      </c>
      <c r="Q470" s="190">
        <v>0</v>
      </c>
      <c r="R470" s="190">
        <f>Q470*H470</f>
        <v>0</v>
      </c>
      <c r="S470" s="190">
        <v>0</v>
      </c>
      <c r="T470" s="19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2" t="s">
        <v>133</v>
      </c>
      <c r="AT470" s="192" t="s">
        <v>129</v>
      </c>
      <c r="AU470" s="192" t="s">
        <v>83</v>
      </c>
      <c r="AY470" s="18" t="s">
        <v>127</v>
      </c>
      <c r="BE470" s="193">
        <f>IF(N470="základní",J470,0)</f>
        <v>0</v>
      </c>
      <c r="BF470" s="193">
        <f>IF(N470="snížená",J470,0)</f>
        <v>0</v>
      </c>
      <c r="BG470" s="193">
        <f>IF(N470="zákl. přenesená",J470,0)</f>
        <v>0</v>
      </c>
      <c r="BH470" s="193">
        <f>IF(N470="sníž. přenesená",J470,0)</f>
        <v>0</v>
      </c>
      <c r="BI470" s="193">
        <f>IF(N470="nulová",J470,0)</f>
        <v>0</v>
      </c>
      <c r="BJ470" s="18" t="s">
        <v>81</v>
      </c>
      <c r="BK470" s="193">
        <f>ROUND(I470*H470,2)</f>
        <v>0</v>
      </c>
      <c r="BL470" s="18" t="s">
        <v>133</v>
      </c>
      <c r="BM470" s="192" t="s">
        <v>703</v>
      </c>
    </row>
    <row r="471" s="2" customFormat="1">
      <c r="A471" s="37"/>
      <c r="B471" s="38"/>
      <c r="C471" s="37"/>
      <c r="D471" s="194" t="s">
        <v>135</v>
      </c>
      <c r="E471" s="37"/>
      <c r="F471" s="195" t="s">
        <v>702</v>
      </c>
      <c r="G471" s="37"/>
      <c r="H471" s="37"/>
      <c r="I471" s="196"/>
      <c r="J471" s="37"/>
      <c r="K471" s="37"/>
      <c r="L471" s="38"/>
      <c r="M471" s="197"/>
      <c r="N471" s="198"/>
      <c r="O471" s="76"/>
      <c r="P471" s="76"/>
      <c r="Q471" s="76"/>
      <c r="R471" s="76"/>
      <c r="S471" s="76"/>
      <c r="T471" s="7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8" t="s">
        <v>135</v>
      </c>
      <c r="AU471" s="18" t="s">
        <v>83</v>
      </c>
    </row>
    <row r="472" s="13" customFormat="1">
      <c r="A472" s="13"/>
      <c r="B472" s="199"/>
      <c r="C472" s="13"/>
      <c r="D472" s="194" t="s">
        <v>137</v>
      </c>
      <c r="E472" s="200" t="s">
        <v>1</v>
      </c>
      <c r="F472" s="201" t="s">
        <v>704</v>
      </c>
      <c r="G472" s="13"/>
      <c r="H472" s="202">
        <v>659</v>
      </c>
      <c r="I472" s="203"/>
      <c r="J472" s="13"/>
      <c r="K472" s="13"/>
      <c r="L472" s="199"/>
      <c r="M472" s="204"/>
      <c r="N472" s="205"/>
      <c r="O472" s="205"/>
      <c r="P472" s="205"/>
      <c r="Q472" s="205"/>
      <c r="R472" s="205"/>
      <c r="S472" s="205"/>
      <c r="T472" s="20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00" t="s">
        <v>137</v>
      </c>
      <c r="AU472" s="200" t="s">
        <v>83</v>
      </c>
      <c r="AV472" s="13" t="s">
        <v>83</v>
      </c>
      <c r="AW472" s="13" t="s">
        <v>30</v>
      </c>
      <c r="AX472" s="13" t="s">
        <v>81</v>
      </c>
      <c r="AY472" s="200" t="s">
        <v>127</v>
      </c>
    </row>
    <row r="473" s="13" customFormat="1">
      <c r="A473" s="13"/>
      <c r="B473" s="199"/>
      <c r="C473" s="13"/>
      <c r="D473" s="194" t="s">
        <v>137</v>
      </c>
      <c r="E473" s="13"/>
      <c r="F473" s="201" t="s">
        <v>705</v>
      </c>
      <c r="G473" s="13"/>
      <c r="H473" s="202">
        <v>790.79999999999995</v>
      </c>
      <c r="I473" s="203"/>
      <c r="J473" s="13"/>
      <c r="K473" s="13"/>
      <c r="L473" s="199"/>
      <c r="M473" s="204"/>
      <c r="N473" s="205"/>
      <c r="O473" s="205"/>
      <c r="P473" s="205"/>
      <c r="Q473" s="205"/>
      <c r="R473" s="205"/>
      <c r="S473" s="205"/>
      <c r="T473" s="20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00" t="s">
        <v>137</v>
      </c>
      <c r="AU473" s="200" t="s">
        <v>83</v>
      </c>
      <c r="AV473" s="13" t="s">
        <v>83</v>
      </c>
      <c r="AW473" s="13" t="s">
        <v>3</v>
      </c>
      <c r="AX473" s="13" t="s">
        <v>81</v>
      </c>
      <c r="AY473" s="200" t="s">
        <v>127</v>
      </c>
    </row>
    <row r="474" s="2" customFormat="1" ht="21.75" customHeight="1">
      <c r="A474" s="37"/>
      <c r="B474" s="179"/>
      <c r="C474" s="180" t="s">
        <v>706</v>
      </c>
      <c r="D474" s="180" t="s">
        <v>129</v>
      </c>
      <c r="E474" s="181" t="s">
        <v>707</v>
      </c>
      <c r="F474" s="182" t="s">
        <v>708</v>
      </c>
      <c r="G474" s="183" t="s">
        <v>203</v>
      </c>
      <c r="H474" s="184">
        <v>790.79999999999995</v>
      </c>
      <c r="I474" s="185"/>
      <c r="J474" s="186">
        <f>ROUND(I474*H474,2)</f>
        <v>0</v>
      </c>
      <c r="K474" s="187"/>
      <c r="L474" s="38"/>
      <c r="M474" s="188" t="s">
        <v>1</v>
      </c>
      <c r="N474" s="189" t="s">
        <v>39</v>
      </c>
      <c r="O474" s="76"/>
      <c r="P474" s="190">
        <f>O474*H474</f>
        <v>0</v>
      </c>
      <c r="Q474" s="190">
        <v>6.9999999999999994E-05</v>
      </c>
      <c r="R474" s="190">
        <f>Q474*H474</f>
        <v>0.055355999999999989</v>
      </c>
      <c r="S474" s="190">
        <v>0</v>
      </c>
      <c r="T474" s="19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2" t="s">
        <v>133</v>
      </c>
      <c r="AT474" s="192" t="s">
        <v>129</v>
      </c>
      <c r="AU474" s="192" t="s">
        <v>83</v>
      </c>
      <c r="AY474" s="18" t="s">
        <v>127</v>
      </c>
      <c r="BE474" s="193">
        <f>IF(N474="základní",J474,0)</f>
        <v>0</v>
      </c>
      <c r="BF474" s="193">
        <f>IF(N474="snížená",J474,0)</f>
        <v>0</v>
      </c>
      <c r="BG474" s="193">
        <f>IF(N474="zákl. přenesená",J474,0)</f>
        <v>0</v>
      </c>
      <c r="BH474" s="193">
        <f>IF(N474="sníž. přenesená",J474,0)</f>
        <v>0</v>
      </c>
      <c r="BI474" s="193">
        <f>IF(N474="nulová",J474,0)</f>
        <v>0</v>
      </c>
      <c r="BJ474" s="18" t="s">
        <v>81</v>
      </c>
      <c r="BK474" s="193">
        <f>ROUND(I474*H474,2)</f>
        <v>0</v>
      </c>
      <c r="BL474" s="18" t="s">
        <v>133</v>
      </c>
      <c r="BM474" s="192" t="s">
        <v>709</v>
      </c>
    </row>
    <row r="475" s="2" customFormat="1">
      <c r="A475" s="37"/>
      <c r="B475" s="38"/>
      <c r="C475" s="37"/>
      <c r="D475" s="194" t="s">
        <v>135</v>
      </c>
      <c r="E475" s="37"/>
      <c r="F475" s="195" t="s">
        <v>710</v>
      </c>
      <c r="G475" s="37"/>
      <c r="H475" s="37"/>
      <c r="I475" s="196"/>
      <c r="J475" s="37"/>
      <c r="K475" s="37"/>
      <c r="L475" s="38"/>
      <c r="M475" s="197"/>
      <c r="N475" s="198"/>
      <c r="O475" s="76"/>
      <c r="P475" s="76"/>
      <c r="Q475" s="76"/>
      <c r="R475" s="76"/>
      <c r="S475" s="76"/>
      <c r="T475" s="7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8" t="s">
        <v>135</v>
      </c>
      <c r="AU475" s="18" t="s">
        <v>83</v>
      </c>
    </row>
    <row r="476" s="13" customFormat="1">
      <c r="A476" s="13"/>
      <c r="B476" s="199"/>
      <c r="C476" s="13"/>
      <c r="D476" s="194" t="s">
        <v>137</v>
      </c>
      <c r="E476" s="13"/>
      <c r="F476" s="201" t="s">
        <v>705</v>
      </c>
      <c r="G476" s="13"/>
      <c r="H476" s="202">
        <v>790.79999999999995</v>
      </c>
      <c r="I476" s="203"/>
      <c r="J476" s="13"/>
      <c r="K476" s="13"/>
      <c r="L476" s="199"/>
      <c r="M476" s="204"/>
      <c r="N476" s="205"/>
      <c r="O476" s="205"/>
      <c r="P476" s="205"/>
      <c r="Q476" s="205"/>
      <c r="R476" s="205"/>
      <c r="S476" s="205"/>
      <c r="T476" s="20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00" t="s">
        <v>137</v>
      </c>
      <c r="AU476" s="200" t="s">
        <v>83</v>
      </c>
      <c r="AV476" s="13" t="s">
        <v>83</v>
      </c>
      <c r="AW476" s="13" t="s">
        <v>3</v>
      </c>
      <c r="AX476" s="13" t="s">
        <v>81</v>
      </c>
      <c r="AY476" s="200" t="s">
        <v>127</v>
      </c>
    </row>
    <row r="477" s="2" customFormat="1" ht="16.5" customHeight="1">
      <c r="A477" s="37"/>
      <c r="B477" s="179"/>
      <c r="C477" s="180" t="s">
        <v>711</v>
      </c>
      <c r="D477" s="180" t="s">
        <v>129</v>
      </c>
      <c r="E477" s="181" t="s">
        <v>712</v>
      </c>
      <c r="F477" s="182" t="s">
        <v>713</v>
      </c>
      <c r="G477" s="183" t="s">
        <v>567</v>
      </c>
      <c r="H477" s="184">
        <v>29</v>
      </c>
      <c r="I477" s="185"/>
      <c r="J477" s="186">
        <f>ROUND(I477*H477,2)</f>
        <v>0</v>
      </c>
      <c r="K477" s="187"/>
      <c r="L477" s="38"/>
      <c r="M477" s="188" t="s">
        <v>1</v>
      </c>
      <c r="N477" s="189" t="s">
        <v>39</v>
      </c>
      <c r="O477" s="76"/>
      <c r="P477" s="190">
        <f>O477*H477</f>
        <v>0</v>
      </c>
      <c r="Q477" s="190">
        <v>0</v>
      </c>
      <c r="R477" s="190">
        <f>Q477*H477</f>
        <v>0</v>
      </c>
      <c r="S477" s="190">
        <v>0</v>
      </c>
      <c r="T477" s="19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92" t="s">
        <v>133</v>
      </c>
      <c r="AT477" s="192" t="s">
        <v>129</v>
      </c>
      <c r="AU477" s="192" t="s">
        <v>83</v>
      </c>
      <c r="AY477" s="18" t="s">
        <v>127</v>
      </c>
      <c r="BE477" s="193">
        <f>IF(N477="základní",J477,0)</f>
        <v>0</v>
      </c>
      <c r="BF477" s="193">
        <f>IF(N477="snížená",J477,0)</f>
        <v>0</v>
      </c>
      <c r="BG477" s="193">
        <f>IF(N477="zákl. přenesená",J477,0)</f>
        <v>0</v>
      </c>
      <c r="BH477" s="193">
        <f>IF(N477="sníž. přenesená",J477,0)</f>
        <v>0</v>
      </c>
      <c r="BI477" s="193">
        <f>IF(N477="nulová",J477,0)</f>
        <v>0</v>
      </c>
      <c r="BJ477" s="18" t="s">
        <v>81</v>
      </c>
      <c r="BK477" s="193">
        <f>ROUND(I477*H477,2)</f>
        <v>0</v>
      </c>
      <c r="BL477" s="18" t="s">
        <v>133</v>
      </c>
      <c r="BM477" s="192" t="s">
        <v>714</v>
      </c>
    </row>
    <row r="478" s="2" customFormat="1">
      <c r="A478" s="37"/>
      <c r="B478" s="38"/>
      <c r="C478" s="37"/>
      <c r="D478" s="194" t="s">
        <v>135</v>
      </c>
      <c r="E478" s="37"/>
      <c r="F478" s="195" t="s">
        <v>713</v>
      </c>
      <c r="G478" s="37"/>
      <c r="H478" s="37"/>
      <c r="I478" s="196"/>
      <c r="J478" s="37"/>
      <c r="K478" s="37"/>
      <c r="L478" s="38"/>
      <c r="M478" s="197"/>
      <c r="N478" s="198"/>
      <c r="O478" s="76"/>
      <c r="P478" s="76"/>
      <c r="Q478" s="76"/>
      <c r="R478" s="76"/>
      <c r="S478" s="76"/>
      <c r="T478" s="7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8" t="s">
        <v>135</v>
      </c>
      <c r="AU478" s="18" t="s">
        <v>83</v>
      </c>
    </row>
    <row r="479" s="2" customFormat="1" ht="16.5" customHeight="1">
      <c r="A479" s="37"/>
      <c r="B479" s="179"/>
      <c r="C479" s="180" t="s">
        <v>715</v>
      </c>
      <c r="D479" s="180" t="s">
        <v>129</v>
      </c>
      <c r="E479" s="181" t="s">
        <v>716</v>
      </c>
      <c r="F479" s="182" t="s">
        <v>717</v>
      </c>
      <c r="G479" s="183" t="s">
        <v>567</v>
      </c>
      <c r="H479" s="184">
        <v>2</v>
      </c>
      <c r="I479" s="185"/>
      <c r="J479" s="186">
        <f>ROUND(I479*H479,2)</f>
        <v>0</v>
      </c>
      <c r="K479" s="187"/>
      <c r="L479" s="38"/>
      <c r="M479" s="188" t="s">
        <v>1</v>
      </c>
      <c r="N479" s="189" t="s">
        <v>39</v>
      </c>
      <c r="O479" s="76"/>
      <c r="P479" s="190">
        <f>O479*H479</f>
        <v>0</v>
      </c>
      <c r="Q479" s="190">
        <v>0</v>
      </c>
      <c r="R479" s="190">
        <f>Q479*H479</f>
        <v>0</v>
      </c>
      <c r="S479" s="190">
        <v>0</v>
      </c>
      <c r="T479" s="19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2" t="s">
        <v>133</v>
      </c>
      <c r="AT479" s="192" t="s">
        <v>129</v>
      </c>
      <c r="AU479" s="192" t="s">
        <v>83</v>
      </c>
      <c r="AY479" s="18" t="s">
        <v>127</v>
      </c>
      <c r="BE479" s="193">
        <f>IF(N479="základní",J479,0)</f>
        <v>0</v>
      </c>
      <c r="BF479" s="193">
        <f>IF(N479="snížená",J479,0)</f>
        <v>0</v>
      </c>
      <c r="BG479" s="193">
        <f>IF(N479="zákl. přenesená",J479,0)</f>
        <v>0</v>
      </c>
      <c r="BH479" s="193">
        <f>IF(N479="sníž. přenesená",J479,0)</f>
        <v>0</v>
      </c>
      <c r="BI479" s="193">
        <f>IF(N479="nulová",J479,0)</f>
        <v>0</v>
      </c>
      <c r="BJ479" s="18" t="s">
        <v>81</v>
      </c>
      <c r="BK479" s="193">
        <f>ROUND(I479*H479,2)</f>
        <v>0</v>
      </c>
      <c r="BL479" s="18" t="s">
        <v>133</v>
      </c>
      <c r="BM479" s="192" t="s">
        <v>718</v>
      </c>
    </row>
    <row r="480" s="2" customFormat="1">
      <c r="A480" s="37"/>
      <c r="B480" s="38"/>
      <c r="C480" s="37"/>
      <c r="D480" s="194" t="s">
        <v>135</v>
      </c>
      <c r="E480" s="37"/>
      <c r="F480" s="195" t="s">
        <v>717</v>
      </c>
      <c r="G480" s="37"/>
      <c r="H480" s="37"/>
      <c r="I480" s="196"/>
      <c r="J480" s="37"/>
      <c r="K480" s="37"/>
      <c r="L480" s="38"/>
      <c r="M480" s="197"/>
      <c r="N480" s="198"/>
      <c r="O480" s="76"/>
      <c r="P480" s="76"/>
      <c r="Q480" s="76"/>
      <c r="R480" s="76"/>
      <c r="S480" s="76"/>
      <c r="T480" s="7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8" t="s">
        <v>135</v>
      </c>
      <c r="AU480" s="18" t="s">
        <v>83</v>
      </c>
    </row>
    <row r="481" s="2" customFormat="1" ht="24.15" customHeight="1">
      <c r="A481" s="37"/>
      <c r="B481" s="179"/>
      <c r="C481" s="180" t="s">
        <v>719</v>
      </c>
      <c r="D481" s="180" t="s">
        <v>129</v>
      </c>
      <c r="E481" s="181" t="s">
        <v>720</v>
      </c>
      <c r="F481" s="182" t="s">
        <v>721</v>
      </c>
      <c r="G481" s="183" t="s">
        <v>567</v>
      </c>
      <c r="H481" s="184">
        <v>29</v>
      </c>
      <c r="I481" s="185"/>
      <c r="J481" s="186">
        <f>ROUND(I481*H481,2)</f>
        <v>0</v>
      </c>
      <c r="K481" s="187"/>
      <c r="L481" s="38"/>
      <c r="M481" s="188" t="s">
        <v>1</v>
      </c>
      <c r="N481" s="189" t="s">
        <v>39</v>
      </c>
      <c r="O481" s="76"/>
      <c r="P481" s="190">
        <f>O481*H481</f>
        <v>0</v>
      </c>
      <c r="Q481" s="190">
        <v>0</v>
      </c>
      <c r="R481" s="190">
        <f>Q481*H481</f>
        <v>0</v>
      </c>
      <c r="S481" s="190">
        <v>0</v>
      </c>
      <c r="T481" s="191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2" t="s">
        <v>133</v>
      </c>
      <c r="AT481" s="192" t="s">
        <v>129</v>
      </c>
      <c r="AU481" s="192" t="s">
        <v>83</v>
      </c>
      <c r="AY481" s="18" t="s">
        <v>127</v>
      </c>
      <c r="BE481" s="193">
        <f>IF(N481="základní",J481,0)</f>
        <v>0</v>
      </c>
      <c r="BF481" s="193">
        <f>IF(N481="snížená",J481,0)</f>
        <v>0</v>
      </c>
      <c r="BG481" s="193">
        <f>IF(N481="zákl. přenesená",J481,0)</f>
        <v>0</v>
      </c>
      <c r="BH481" s="193">
        <f>IF(N481="sníž. přenesená",J481,0)</f>
        <v>0</v>
      </c>
      <c r="BI481" s="193">
        <f>IF(N481="nulová",J481,0)</f>
        <v>0</v>
      </c>
      <c r="BJ481" s="18" t="s">
        <v>81</v>
      </c>
      <c r="BK481" s="193">
        <f>ROUND(I481*H481,2)</f>
        <v>0</v>
      </c>
      <c r="BL481" s="18" t="s">
        <v>133</v>
      </c>
      <c r="BM481" s="192" t="s">
        <v>722</v>
      </c>
    </row>
    <row r="482" s="2" customFormat="1">
      <c r="A482" s="37"/>
      <c r="B482" s="38"/>
      <c r="C482" s="37"/>
      <c r="D482" s="194" t="s">
        <v>135</v>
      </c>
      <c r="E482" s="37"/>
      <c r="F482" s="195" t="s">
        <v>721</v>
      </c>
      <c r="G482" s="37"/>
      <c r="H482" s="37"/>
      <c r="I482" s="196"/>
      <c r="J482" s="37"/>
      <c r="K482" s="37"/>
      <c r="L482" s="38"/>
      <c r="M482" s="197"/>
      <c r="N482" s="198"/>
      <c r="O482" s="76"/>
      <c r="P482" s="76"/>
      <c r="Q482" s="76"/>
      <c r="R482" s="76"/>
      <c r="S482" s="76"/>
      <c r="T482" s="7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8" t="s">
        <v>135</v>
      </c>
      <c r="AU482" s="18" t="s">
        <v>83</v>
      </c>
    </row>
    <row r="483" s="12" customFormat="1" ht="22.8" customHeight="1">
      <c r="A483" s="12"/>
      <c r="B483" s="166"/>
      <c r="C483" s="12"/>
      <c r="D483" s="167" t="s">
        <v>73</v>
      </c>
      <c r="E483" s="177" t="s">
        <v>194</v>
      </c>
      <c r="F483" s="177" t="s">
        <v>723</v>
      </c>
      <c r="G483" s="12"/>
      <c r="H483" s="12"/>
      <c r="I483" s="169"/>
      <c r="J483" s="178">
        <f>BK483</f>
        <v>0</v>
      </c>
      <c r="K483" s="12"/>
      <c r="L483" s="166"/>
      <c r="M483" s="171"/>
      <c r="N483" s="172"/>
      <c r="O483" s="172"/>
      <c r="P483" s="173">
        <f>SUM(P484:P489)</f>
        <v>0</v>
      </c>
      <c r="Q483" s="172"/>
      <c r="R483" s="173">
        <f>SUM(R484:R489)</f>
        <v>0.54289999999999994</v>
      </c>
      <c r="S483" s="172"/>
      <c r="T483" s="174">
        <f>SUM(T484:T489)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67" t="s">
        <v>81</v>
      </c>
      <c r="AT483" s="175" t="s">
        <v>73</v>
      </c>
      <c r="AU483" s="175" t="s">
        <v>81</v>
      </c>
      <c r="AY483" s="167" t="s">
        <v>127</v>
      </c>
      <c r="BK483" s="176">
        <f>SUM(BK484:BK489)</f>
        <v>0</v>
      </c>
    </row>
    <row r="484" s="2" customFormat="1" ht="24.15" customHeight="1">
      <c r="A484" s="37"/>
      <c r="B484" s="179"/>
      <c r="C484" s="180" t="s">
        <v>724</v>
      </c>
      <c r="D484" s="180" t="s">
        <v>129</v>
      </c>
      <c r="E484" s="181" t="s">
        <v>725</v>
      </c>
      <c r="F484" s="182" t="s">
        <v>726</v>
      </c>
      <c r="G484" s="183" t="s">
        <v>203</v>
      </c>
      <c r="H484" s="184">
        <v>547</v>
      </c>
      <c r="I484" s="185"/>
      <c r="J484" s="186">
        <f>ROUND(I484*H484,2)</f>
        <v>0</v>
      </c>
      <c r="K484" s="187"/>
      <c r="L484" s="38"/>
      <c r="M484" s="188" t="s">
        <v>1</v>
      </c>
      <c r="N484" s="189" t="s">
        <v>39</v>
      </c>
      <c r="O484" s="76"/>
      <c r="P484" s="190">
        <f>O484*H484</f>
        <v>0</v>
      </c>
      <c r="Q484" s="190">
        <v>0</v>
      </c>
      <c r="R484" s="190">
        <f>Q484*H484</f>
        <v>0</v>
      </c>
      <c r="S484" s="190">
        <v>0</v>
      </c>
      <c r="T484" s="191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2" t="s">
        <v>133</v>
      </c>
      <c r="AT484" s="192" t="s">
        <v>129</v>
      </c>
      <c r="AU484" s="192" t="s">
        <v>83</v>
      </c>
      <c r="AY484" s="18" t="s">
        <v>127</v>
      </c>
      <c r="BE484" s="193">
        <f>IF(N484="základní",J484,0)</f>
        <v>0</v>
      </c>
      <c r="BF484" s="193">
        <f>IF(N484="snížená",J484,0)</f>
        <v>0</v>
      </c>
      <c r="BG484" s="193">
        <f>IF(N484="zákl. přenesená",J484,0)</f>
        <v>0</v>
      </c>
      <c r="BH484" s="193">
        <f>IF(N484="sníž. přenesená",J484,0)</f>
        <v>0</v>
      </c>
      <c r="BI484" s="193">
        <f>IF(N484="nulová",J484,0)</f>
        <v>0</v>
      </c>
      <c r="BJ484" s="18" t="s">
        <v>81</v>
      </c>
      <c r="BK484" s="193">
        <f>ROUND(I484*H484,2)</f>
        <v>0</v>
      </c>
      <c r="BL484" s="18" t="s">
        <v>133</v>
      </c>
      <c r="BM484" s="192" t="s">
        <v>727</v>
      </c>
    </row>
    <row r="485" s="2" customFormat="1">
      <c r="A485" s="37"/>
      <c r="B485" s="38"/>
      <c r="C485" s="37"/>
      <c r="D485" s="194" t="s">
        <v>135</v>
      </c>
      <c r="E485" s="37"/>
      <c r="F485" s="195" t="s">
        <v>728</v>
      </c>
      <c r="G485" s="37"/>
      <c r="H485" s="37"/>
      <c r="I485" s="196"/>
      <c r="J485" s="37"/>
      <c r="K485" s="37"/>
      <c r="L485" s="38"/>
      <c r="M485" s="197"/>
      <c r="N485" s="198"/>
      <c r="O485" s="76"/>
      <c r="P485" s="76"/>
      <c r="Q485" s="76"/>
      <c r="R485" s="76"/>
      <c r="S485" s="76"/>
      <c r="T485" s="7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8" t="s">
        <v>135</v>
      </c>
      <c r="AU485" s="18" t="s">
        <v>83</v>
      </c>
    </row>
    <row r="486" s="2" customFormat="1" ht="33" customHeight="1">
      <c r="A486" s="37"/>
      <c r="B486" s="179"/>
      <c r="C486" s="180" t="s">
        <v>729</v>
      </c>
      <c r="D486" s="180" t="s">
        <v>129</v>
      </c>
      <c r="E486" s="181" t="s">
        <v>730</v>
      </c>
      <c r="F486" s="182" t="s">
        <v>731</v>
      </c>
      <c r="G486" s="183" t="s">
        <v>203</v>
      </c>
      <c r="H486" s="184">
        <v>890</v>
      </c>
      <c r="I486" s="185"/>
      <c r="J486" s="186">
        <f>ROUND(I486*H486,2)</f>
        <v>0</v>
      </c>
      <c r="K486" s="187"/>
      <c r="L486" s="38"/>
      <c r="M486" s="188" t="s">
        <v>1</v>
      </c>
      <c r="N486" s="189" t="s">
        <v>39</v>
      </c>
      <c r="O486" s="76"/>
      <c r="P486" s="190">
        <f>O486*H486</f>
        <v>0</v>
      </c>
      <c r="Q486" s="190">
        <v>0.00060999999999999997</v>
      </c>
      <c r="R486" s="190">
        <f>Q486*H486</f>
        <v>0.54289999999999994</v>
      </c>
      <c r="S486" s="190">
        <v>0</v>
      </c>
      <c r="T486" s="19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2" t="s">
        <v>133</v>
      </c>
      <c r="AT486" s="192" t="s">
        <v>129</v>
      </c>
      <c r="AU486" s="192" t="s">
        <v>83</v>
      </c>
      <c r="AY486" s="18" t="s">
        <v>127</v>
      </c>
      <c r="BE486" s="193">
        <f>IF(N486="základní",J486,0)</f>
        <v>0</v>
      </c>
      <c r="BF486" s="193">
        <f>IF(N486="snížená",J486,0)</f>
        <v>0</v>
      </c>
      <c r="BG486" s="193">
        <f>IF(N486="zákl. přenesená",J486,0)</f>
        <v>0</v>
      </c>
      <c r="BH486" s="193">
        <f>IF(N486="sníž. přenesená",J486,0)</f>
        <v>0</v>
      </c>
      <c r="BI486" s="193">
        <f>IF(N486="nulová",J486,0)</f>
        <v>0</v>
      </c>
      <c r="BJ486" s="18" t="s">
        <v>81</v>
      </c>
      <c r="BK486" s="193">
        <f>ROUND(I486*H486,2)</f>
        <v>0</v>
      </c>
      <c r="BL486" s="18" t="s">
        <v>133</v>
      </c>
      <c r="BM486" s="192" t="s">
        <v>732</v>
      </c>
    </row>
    <row r="487" s="2" customFormat="1">
      <c r="A487" s="37"/>
      <c r="B487" s="38"/>
      <c r="C487" s="37"/>
      <c r="D487" s="194" t="s">
        <v>135</v>
      </c>
      <c r="E487" s="37"/>
      <c r="F487" s="195" t="s">
        <v>733</v>
      </c>
      <c r="G487" s="37"/>
      <c r="H487" s="37"/>
      <c r="I487" s="196"/>
      <c r="J487" s="37"/>
      <c r="K487" s="37"/>
      <c r="L487" s="38"/>
      <c r="M487" s="197"/>
      <c r="N487" s="198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135</v>
      </c>
      <c r="AU487" s="18" t="s">
        <v>83</v>
      </c>
    </row>
    <row r="488" s="2" customFormat="1" ht="16.5" customHeight="1">
      <c r="A488" s="37"/>
      <c r="B488" s="179"/>
      <c r="C488" s="180" t="s">
        <v>734</v>
      </c>
      <c r="D488" s="180" t="s">
        <v>129</v>
      </c>
      <c r="E488" s="181" t="s">
        <v>735</v>
      </c>
      <c r="F488" s="182" t="s">
        <v>736</v>
      </c>
      <c r="G488" s="183" t="s">
        <v>203</v>
      </c>
      <c r="H488" s="184">
        <v>890</v>
      </c>
      <c r="I488" s="185"/>
      <c r="J488" s="186">
        <f>ROUND(I488*H488,2)</f>
        <v>0</v>
      </c>
      <c r="K488" s="187"/>
      <c r="L488" s="38"/>
      <c r="M488" s="188" t="s">
        <v>1</v>
      </c>
      <c r="N488" s="189" t="s">
        <v>39</v>
      </c>
      <c r="O488" s="76"/>
      <c r="P488" s="190">
        <f>O488*H488</f>
        <v>0</v>
      </c>
      <c r="Q488" s="190">
        <v>0</v>
      </c>
      <c r="R488" s="190">
        <f>Q488*H488</f>
        <v>0</v>
      </c>
      <c r="S488" s="190">
        <v>0</v>
      </c>
      <c r="T488" s="191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2" t="s">
        <v>133</v>
      </c>
      <c r="AT488" s="192" t="s">
        <v>129</v>
      </c>
      <c r="AU488" s="192" t="s">
        <v>83</v>
      </c>
      <c r="AY488" s="18" t="s">
        <v>127</v>
      </c>
      <c r="BE488" s="193">
        <f>IF(N488="základní",J488,0)</f>
        <v>0</v>
      </c>
      <c r="BF488" s="193">
        <f>IF(N488="snížená",J488,0)</f>
        <v>0</v>
      </c>
      <c r="BG488" s="193">
        <f>IF(N488="zákl. přenesená",J488,0)</f>
        <v>0</v>
      </c>
      <c r="BH488" s="193">
        <f>IF(N488="sníž. přenesená",J488,0)</f>
        <v>0</v>
      </c>
      <c r="BI488" s="193">
        <f>IF(N488="nulová",J488,0)</f>
        <v>0</v>
      </c>
      <c r="BJ488" s="18" t="s">
        <v>81</v>
      </c>
      <c r="BK488" s="193">
        <f>ROUND(I488*H488,2)</f>
        <v>0</v>
      </c>
      <c r="BL488" s="18" t="s">
        <v>133</v>
      </c>
      <c r="BM488" s="192" t="s">
        <v>737</v>
      </c>
    </row>
    <row r="489" s="2" customFormat="1">
      <c r="A489" s="37"/>
      <c r="B489" s="38"/>
      <c r="C489" s="37"/>
      <c r="D489" s="194" t="s">
        <v>135</v>
      </c>
      <c r="E489" s="37"/>
      <c r="F489" s="195" t="s">
        <v>738</v>
      </c>
      <c r="G489" s="37"/>
      <c r="H489" s="37"/>
      <c r="I489" s="196"/>
      <c r="J489" s="37"/>
      <c r="K489" s="37"/>
      <c r="L489" s="38"/>
      <c r="M489" s="197"/>
      <c r="N489" s="198"/>
      <c r="O489" s="76"/>
      <c r="P489" s="76"/>
      <c r="Q489" s="76"/>
      <c r="R489" s="76"/>
      <c r="S489" s="76"/>
      <c r="T489" s="7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18" t="s">
        <v>135</v>
      </c>
      <c r="AU489" s="18" t="s">
        <v>83</v>
      </c>
    </row>
    <row r="490" s="12" customFormat="1" ht="22.8" customHeight="1">
      <c r="A490" s="12"/>
      <c r="B490" s="166"/>
      <c r="C490" s="12"/>
      <c r="D490" s="167" t="s">
        <v>73</v>
      </c>
      <c r="E490" s="177" t="s">
        <v>739</v>
      </c>
      <c r="F490" s="177" t="s">
        <v>740</v>
      </c>
      <c r="G490" s="12"/>
      <c r="H490" s="12"/>
      <c r="I490" s="169"/>
      <c r="J490" s="178">
        <f>BK490</f>
        <v>0</v>
      </c>
      <c r="K490" s="12"/>
      <c r="L490" s="166"/>
      <c r="M490" s="171"/>
      <c r="N490" s="172"/>
      <c r="O490" s="172"/>
      <c r="P490" s="173">
        <f>SUM(P491:P504)</f>
        <v>0</v>
      </c>
      <c r="Q490" s="172"/>
      <c r="R490" s="173">
        <f>SUM(R491:R504)</f>
        <v>0</v>
      </c>
      <c r="S490" s="172"/>
      <c r="T490" s="174">
        <f>SUM(T491:T504)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67" t="s">
        <v>81</v>
      </c>
      <c r="AT490" s="175" t="s">
        <v>73</v>
      </c>
      <c r="AU490" s="175" t="s">
        <v>81</v>
      </c>
      <c r="AY490" s="167" t="s">
        <v>127</v>
      </c>
      <c r="BK490" s="176">
        <f>SUM(BK491:BK504)</f>
        <v>0</v>
      </c>
    </row>
    <row r="491" s="2" customFormat="1" ht="21.75" customHeight="1">
      <c r="A491" s="37"/>
      <c r="B491" s="179"/>
      <c r="C491" s="180" t="s">
        <v>741</v>
      </c>
      <c r="D491" s="180" t="s">
        <v>129</v>
      </c>
      <c r="E491" s="181" t="s">
        <v>742</v>
      </c>
      <c r="F491" s="182" t="s">
        <v>743</v>
      </c>
      <c r="G491" s="183" t="s">
        <v>306</v>
      </c>
      <c r="H491" s="184">
        <v>758.96400000000006</v>
      </c>
      <c r="I491" s="185"/>
      <c r="J491" s="186">
        <f>ROUND(I491*H491,2)</f>
        <v>0</v>
      </c>
      <c r="K491" s="187"/>
      <c r="L491" s="38"/>
      <c r="M491" s="188" t="s">
        <v>1</v>
      </c>
      <c r="N491" s="189" t="s">
        <v>39</v>
      </c>
      <c r="O491" s="76"/>
      <c r="P491" s="190">
        <f>O491*H491</f>
        <v>0</v>
      </c>
      <c r="Q491" s="190">
        <v>0</v>
      </c>
      <c r="R491" s="190">
        <f>Q491*H491</f>
        <v>0</v>
      </c>
      <c r="S491" s="190">
        <v>0</v>
      </c>
      <c r="T491" s="191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2" t="s">
        <v>133</v>
      </c>
      <c r="AT491" s="192" t="s">
        <v>129</v>
      </c>
      <c r="AU491" s="192" t="s">
        <v>83</v>
      </c>
      <c r="AY491" s="18" t="s">
        <v>127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18" t="s">
        <v>81</v>
      </c>
      <c r="BK491" s="193">
        <f>ROUND(I491*H491,2)</f>
        <v>0</v>
      </c>
      <c r="BL491" s="18" t="s">
        <v>133</v>
      </c>
      <c r="BM491" s="192" t="s">
        <v>744</v>
      </c>
    </row>
    <row r="492" s="2" customFormat="1">
      <c r="A492" s="37"/>
      <c r="B492" s="38"/>
      <c r="C492" s="37"/>
      <c r="D492" s="194" t="s">
        <v>135</v>
      </c>
      <c r="E492" s="37"/>
      <c r="F492" s="195" t="s">
        <v>745</v>
      </c>
      <c r="G492" s="37"/>
      <c r="H492" s="37"/>
      <c r="I492" s="196"/>
      <c r="J492" s="37"/>
      <c r="K492" s="37"/>
      <c r="L492" s="38"/>
      <c r="M492" s="197"/>
      <c r="N492" s="198"/>
      <c r="O492" s="76"/>
      <c r="P492" s="76"/>
      <c r="Q492" s="76"/>
      <c r="R492" s="76"/>
      <c r="S492" s="76"/>
      <c r="T492" s="7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8" t="s">
        <v>135</v>
      </c>
      <c r="AU492" s="18" t="s">
        <v>83</v>
      </c>
    </row>
    <row r="493" s="2" customFormat="1" ht="24.15" customHeight="1">
      <c r="A493" s="37"/>
      <c r="B493" s="179"/>
      <c r="C493" s="180" t="s">
        <v>746</v>
      </c>
      <c r="D493" s="180" t="s">
        <v>129</v>
      </c>
      <c r="E493" s="181" t="s">
        <v>747</v>
      </c>
      <c r="F493" s="182" t="s">
        <v>748</v>
      </c>
      <c r="G493" s="183" t="s">
        <v>306</v>
      </c>
      <c r="H493" s="184">
        <v>17456.171999999999</v>
      </c>
      <c r="I493" s="185"/>
      <c r="J493" s="186">
        <f>ROUND(I493*H493,2)</f>
        <v>0</v>
      </c>
      <c r="K493" s="187"/>
      <c r="L493" s="38"/>
      <c r="M493" s="188" t="s">
        <v>1</v>
      </c>
      <c r="N493" s="189" t="s">
        <v>39</v>
      </c>
      <c r="O493" s="76"/>
      <c r="P493" s="190">
        <f>O493*H493</f>
        <v>0</v>
      </c>
      <c r="Q493" s="190">
        <v>0</v>
      </c>
      <c r="R493" s="190">
        <f>Q493*H493</f>
        <v>0</v>
      </c>
      <c r="S493" s="190">
        <v>0</v>
      </c>
      <c r="T493" s="191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2" t="s">
        <v>133</v>
      </c>
      <c r="AT493" s="192" t="s">
        <v>129</v>
      </c>
      <c r="AU493" s="192" t="s">
        <v>83</v>
      </c>
      <c r="AY493" s="18" t="s">
        <v>127</v>
      </c>
      <c r="BE493" s="193">
        <f>IF(N493="základní",J493,0)</f>
        <v>0</v>
      </c>
      <c r="BF493" s="193">
        <f>IF(N493="snížená",J493,0)</f>
        <v>0</v>
      </c>
      <c r="BG493" s="193">
        <f>IF(N493="zákl. přenesená",J493,0)</f>
        <v>0</v>
      </c>
      <c r="BH493" s="193">
        <f>IF(N493="sníž. přenesená",J493,0)</f>
        <v>0</v>
      </c>
      <c r="BI493" s="193">
        <f>IF(N493="nulová",J493,0)</f>
        <v>0</v>
      </c>
      <c r="BJ493" s="18" t="s">
        <v>81</v>
      </c>
      <c r="BK493" s="193">
        <f>ROUND(I493*H493,2)</f>
        <v>0</v>
      </c>
      <c r="BL493" s="18" t="s">
        <v>133</v>
      </c>
      <c r="BM493" s="192" t="s">
        <v>749</v>
      </c>
    </row>
    <row r="494" s="2" customFormat="1">
      <c r="A494" s="37"/>
      <c r="B494" s="38"/>
      <c r="C494" s="37"/>
      <c r="D494" s="194" t="s">
        <v>135</v>
      </c>
      <c r="E494" s="37"/>
      <c r="F494" s="195" t="s">
        <v>750</v>
      </c>
      <c r="G494" s="37"/>
      <c r="H494" s="37"/>
      <c r="I494" s="196"/>
      <c r="J494" s="37"/>
      <c r="K494" s="37"/>
      <c r="L494" s="38"/>
      <c r="M494" s="197"/>
      <c r="N494" s="198"/>
      <c r="O494" s="76"/>
      <c r="P494" s="76"/>
      <c r="Q494" s="76"/>
      <c r="R494" s="76"/>
      <c r="S494" s="76"/>
      <c r="T494" s="7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8" t="s">
        <v>135</v>
      </c>
      <c r="AU494" s="18" t="s">
        <v>83</v>
      </c>
    </row>
    <row r="495" s="13" customFormat="1">
      <c r="A495" s="13"/>
      <c r="B495" s="199"/>
      <c r="C495" s="13"/>
      <c r="D495" s="194" t="s">
        <v>137</v>
      </c>
      <c r="E495" s="13"/>
      <c r="F495" s="201" t="s">
        <v>751</v>
      </c>
      <c r="G495" s="13"/>
      <c r="H495" s="202">
        <v>17456.171999999999</v>
      </c>
      <c r="I495" s="203"/>
      <c r="J495" s="13"/>
      <c r="K495" s="13"/>
      <c r="L495" s="199"/>
      <c r="M495" s="204"/>
      <c r="N495" s="205"/>
      <c r="O495" s="205"/>
      <c r="P495" s="205"/>
      <c r="Q495" s="205"/>
      <c r="R495" s="205"/>
      <c r="S495" s="205"/>
      <c r="T495" s="20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0" t="s">
        <v>137</v>
      </c>
      <c r="AU495" s="200" t="s">
        <v>83</v>
      </c>
      <c r="AV495" s="13" t="s">
        <v>83</v>
      </c>
      <c r="AW495" s="13" t="s">
        <v>3</v>
      </c>
      <c r="AX495" s="13" t="s">
        <v>81</v>
      </c>
      <c r="AY495" s="200" t="s">
        <v>127</v>
      </c>
    </row>
    <row r="496" s="2" customFormat="1" ht="33" customHeight="1">
      <c r="A496" s="37"/>
      <c r="B496" s="179"/>
      <c r="C496" s="180" t="s">
        <v>752</v>
      </c>
      <c r="D496" s="180" t="s">
        <v>129</v>
      </c>
      <c r="E496" s="181" t="s">
        <v>753</v>
      </c>
      <c r="F496" s="182" t="s">
        <v>754</v>
      </c>
      <c r="G496" s="183" t="s">
        <v>306</v>
      </c>
      <c r="H496" s="184">
        <v>160.50399999999999</v>
      </c>
      <c r="I496" s="185"/>
      <c r="J496" s="186">
        <f>ROUND(I496*H496,2)</f>
        <v>0</v>
      </c>
      <c r="K496" s="187"/>
      <c r="L496" s="38"/>
      <c r="M496" s="188" t="s">
        <v>1</v>
      </c>
      <c r="N496" s="189" t="s">
        <v>39</v>
      </c>
      <c r="O496" s="76"/>
      <c r="P496" s="190">
        <f>O496*H496</f>
        <v>0</v>
      </c>
      <c r="Q496" s="190">
        <v>0</v>
      </c>
      <c r="R496" s="190">
        <f>Q496*H496</f>
        <v>0</v>
      </c>
      <c r="S496" s="190">
        <v>0</v>
      </c>
      <c r="T496" s="19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2" t="s">
        <v>133</v>
      </c>
      <c r="AT496" s="192" t="s">
        <v>129</v>
      </c>
      <c r="AU496" s="192" t="s">
        <v>83</v>
      </c>
      <c r="AY496" s="18" t="s">
        <v>127</v>
      </c>
      <c r="BE496" s="193">
        <f>IF(N496="základní",J496,0)</f>
        <v>0</v>
      </c>
      <c r="BF496" s="193">
        <f>IF(N496="snížená",J496,0)</f>
        <v>0</v>
      </c>
      <c r="BG496" s="193">
        <f>IF(N496="zákl. přenesená",J496,0)</f>
        <v>0</v>
      </c>
      <c r="BH496" s="193">
        <f>IF(N496="sníž. přenesená",J496,0)</f>
        <v>0</v>
      </c>
      <c r="BI496" s="193">
        <f>IF(N496="nulová",J496,0)</f>
        <v>0</v>
      </c>
      <c r="BJ496" s="18" t="s">
        <v>81</v>
      </c>
      <c r="BK496" s="193">
        <f>ROUND(I496*H496,2)</f>
        <v>0</v>
      </c>
      <c r="BL496" s="18" t="s">
        <v>133</v>
      </c>
      <c r="BM496" s="192" t="s">
        <v>755</v>
      </c>
    </row>
    <row r="497" s="2" customFormat="1">
      <c r="A497" s="37"/>
      <c r="B497" s="38"/>
      <c r="C497" s="37"/>
      <c r="D497" s="194" t="s">
        <v>135</v>
      </c>
      <c r="E497" s="37"/>
      <c r="F497" s="195" t="s">
        <v>756</v>
      </c>
      <c r="G497" s="37"/>
      <c r="H497" s="37"/>
      <c r="I497" s="196"/>
      <c r="J497" s="37"/>
      <c r="K497" s="37"/>
      <c r="L497" s="38"/>
      <c r="M497" s="197"/>
      <c r="N497" s="198"/>
      <c r="O497" s="76"/>
      <c r="P497" s="76"/>
      <c r="Q497" s="76"/>
      <c r="R497" s="76"/>
      <c r="S497" s="76"/>
      <c r="T497" s="7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8" t="s">
        <v>135</v>
      </c>
      <c r="AU497" s="18" t="s">
        <v>83</v>
      </c>
    </row>
    <row r="498" s="13" customFormat="1">
      <c r="A498" s="13"/>
      <c r="B498" s="199"/>
      <c r="C498" s="13"/>
      <c r="D498" s="194" t="s">
        <v>137</v>
      </c>
      <c r="E498" s="200" t="s">
        <v>1</v>
      </c>
      <c r="F498" s="201" t="s">
        <v>757</v>
      </c>
      <c r="G498" s="13"/>
      <c r="H498" s="202">
        <v>160.50399999999999</v>
      </c>
      <c r="I498" s="203"/>
      <c r="J498" s="13"/>
      <c r="K498" s="13"/>
      <c r="L498" s="199"/>
      <c r="M498" s="204"/>
      <c r="N498" s="205"/>
      <c r="O498" s="205"/>
      <c r="P498" s="205"/>
      <c r="Q498" s="205"/>
      <c r="R498" s="205"/>
      <c r="S498" s="205"/>
      <c r="T498" s="20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0" t="s">
        <v>137</v>
      </c>
      <c r="AU498" s="200" t="s">
        <v>83</v>
      </c>
      <c r="AV498" s="13" t="s">
        <v>83</v>
      </c>
      <c r="AW498" s="13" t="s">
        <v>30</v>
      </c>
      <c r="AX498" s="13" t="s">
        <v>81</v>
      </c>
      <c r="AY498" s="200" t="s">
        <v>127</v>
      </c>
    </row>
    <row r="499" s="2" customFormat="1" ht="33" customHeight="1">
      <c r="A499" s="37"/>
      <c r="B499" s="179"/>
      <c r="C499" s="180" t="s">
        <v>758</v>
      </c>
      <c r="D499" s="180" t="s">
        <v>129</v>
      </c>
      <c r="E499" s="181" t="s">
        <v>759</v>
      </c>
      <c r="F499" s="182" t="s">
        <v>760</v>
      </c>
      <c r="G499" s="183" t="s">
        <v>306</v>
      </c>
      <c r="H499" s="184">
        <v>351.89400000000001</v>
      </c>
      <c r="I499" s="185"/>
      <c r="J499" s="186">
        <f>ROUND(I499*H499,2)</f>
        <v>0</v>
      </c>
      <c r="K499" s="187"/>
      <c r="L499" s="38"/>
      <c r="M499" s="188" t="s">
        <v>1</v>
      </c>
      <c r="N499" s="189" t="s">
        <v>39</v>
      </c>
      <c r="O499" s="76"/>
      <c r="P499" s="190">
        <f>O499*H499</f>
        <v>0</v>
      </c>
      <c r="Q499" s="190">
        <v>0</v>
      </c>
      <c r="R499" s="190">
        <f>Q499*H499</f>
        <v>0</v>
      </c>
      <c r="S499" s="190">
        <v>0</v>
      </c>
      <c r="T499" s="191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2" t="s">
        <v>133</v>
      </c>
      <c r="AT499" s="192" t="s">
        <v>129</v>
      </c>
      <c r="AU499" s="192" t="s">
        <v>83</v>
      </c>
      <c r="AY499" s="18" t="s">
        <v>127</v>
      </c>
      <c r="BE499" s="193">
        <f>IF(N499="základní",J499,0)</f>
        <v>0</v>
      </c>
      <c r="BF499" s="193">
        <f>IF(N499="snížená",J499,0)</f>
        <v>0</v>
      </c>
      <c r="BG499" s="193">
        <f>IF(N499="zákl. přenesená",J499,0)</f>
        <v>0</v>
      </c>
      <c r="BH499" s="193">
        <f>IF(N499="sníž. přenesená",J499,0)</f>
        <v>0</v>
      </c>
      <c r="BI499" s="193">
        <f>IF(N499="nulová",J499,0)</f>
        <v>0</v>
      </c>
      <c r="BJ499" s="18" t="s">
        <v>81</v>
      </c>
      <c r="BK499" s="193">
        <f>ROUND(I499*H499,2)</f>
        <v>0</v>
      </c>
      <c r="BL499" s="18" t="s">
        <v>133</v>
      </c>
      <c r="BM499" s="192" t="s">
        <v>761</v>
      </c>
    </row>
    <row r="500" s="2" customFormat="1">
      <c r="A500" s="37"/>
      <c r="B500" s="38"/>
      <c r="C500" s="37"/>
      <c r="D500" s="194" t="s">
        <v>135</v>
      </c>
      <c r="E500" s="37"/>
      <c r="F500" s="195" t="s">
        <v>762</v>
      </c>
      <c r="G500" s="37"/>
      <c r="H500" s="37"/>
      <c r="I500" s="196"/>
      <c r="J500" s="37"/>
      <c r="K500" s="37"/>
      <c r="L500" s="38"/>
      <c r="M500" s="197"/>
      <c r="N500" s="198"/>
      <c r="O500" s="76"/>
      <c r="P500" s="76"/>
      <c r="Q500" s="76"/>
      <c r="R500" s="76"/>
      <c r="S500" s="76"/>
      <c r="T500" s="7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8" t="s">
        <v>135</v>
      </c>
      <c r="AU500" s="18" t="s">
        <v>83</v>
      </c>
    </row>
    <row r="501" s="13" customFormat="1">
      <c r="A501" s="13"/>
      <c r="B501" s="199"/>
      <c r="C501" s="13"/>
      <c r="D501" s="194" t="s">
        <v>137</v>
      </c>
      <c r="E501" s="200" t="s">
        <v>1</v>
      </c>
      <c r="F501" s="201" t="s">
        <v>763</v>
      </c>
      <c r="G501" s="13"/>
      <c r="H501" s="202">
        <v>351.89400000000001</v>
      </c>
      <c r="I501" s="203"/>
      <c r="J501" s="13"/>
      <c r="K501" s="13"/>
      <c r="L501" s="199"/>
      <c r="M501" s="204"/>
      <c r="N501" s="205"/>
      <c r="O501" s="205"/>
      <c r="P501" s="205"/>
      <c r="Q501" s="205"/>
      <c r="R501" s="205"/>
      <c r="S501" s="205"/>
      <c r="T501" s="20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00" t="s">
        <v>137</v>
      </c>
      <c r="AU501" s="200" t="s">
        <v>83</v>
      </c>
      <c r="AV501" s="13" t="s">
        <v>83</v>
      </c>
      <c r="AW501" s="13" t="s">
        <v>30</v>
      </c>
      <c r="AX501" s="13" t="s">
        <v>81</v>
      </c>
      <c r="AY501" s="200" t="s">
        <v>127</v>
      </c>
    </row>
    <row r="502" s="2" customFormat="1" ht="24.15" customHeight="1">
      <c r="A502" s="37"/>
      <c r="B502" s="179"/>
      <c r="C502" s="180" t="s">
        <v>764</v>
      </c>
      <c r="D502" s="180" t="s">
        <v>129</v>
      </c>
      <c r="E502" s="181" t="s">
        <v>765</v>
      </c>
      <c r="F502" s="182" t="s">
        <v>305</v>
      </c>
      <c r="G502" s="183" t="s">
        <v>306</v>
      </c>
      <c r="H502" s="184">
        <v>246.566</v>
      </c>
      <c r="I502" s="185"/>
      <c r="J502" s="186">
        <f>ROUND(I502*H502,2)</f>
        <v>0</v>
      </c>
      <c r="K502" s="187"/>
      <c r="L502" s="38"/>
      <c r="M502" s="188" t="s">
        <v>1</v>
      </c>
      <c r="N502" s="189" t="s">
        <v>39</v>
      </c>
      <c r="O502" s="76"/>
      <c r="P502" s="190">
        <f>O502*H502</f>
        <v>0</v>
      </c>
      <c r="Q502" s="190">
        <v>0</v>
      </c>
      <c r="R502" s="190">
        <f>Q502*H502</f>
        <v>0</v>
      </c>
      <c r="S502" s="190">
        <v>0</v>
      </c>
      <c r="T502" s="19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2" t="s">
        <v>133</v>
      </c>
      <c r="AT502" s="192" t="s">
        <v>129</v>
      </c>
      <c r="AU502" s="192" t="s">
        <v>83</v>
      </c>
      <c r="AY502" s="18" t="s">
        <v>127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18" t="s">
        <v>81</v>
      </c>
      <c r="BK502" s="193">
        <f>ROUND(I502*H502,2)</f>
        <v>0</v>
      </c>
      <c r="BL502" s="18" t="s">
        <v>133</v>
      </c>
      <c r="BM502" s="192" t="s">
        <v>766</v>
      </c>
    </row>
    <row r="503" s="2" customFormat="1">
      <c r="A503" s="37"/>
      <c r="B503" s="38"/>
      <c r="C503" s="37"/>
      <c r="D503" s="194" t="s">
        <v>135</v>
      </c>
      <c r="E503" s="37"/>
      <c r="F503" s="195" t="s">
        <v>308</v>
      </c>
      <c r="G503" s="37"/>
      <c r="H503" s="37"/>
      <c r="I503" s="196"/>
      <c r="J503" s="37"/>
      <c r="K503" s="37"/>
      <c r="L503" s="38"/>
      <c r="M503" s="197"/>
      <c r="N503" s="198"/>
      <c r="O503" s="76"/>
      <c r="P503" s="76"/>
      <c r="Q503" s="76"/>
      <c r="R503" s="76"/>
      <c r="S503" s="76"/>
      <c r="T503" s="7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8" t="s">
        <v>135</v>
      </c>
      <c r="AU503" s="18" t="s">
        <v>83</v>
      </c>
    </row>
    <row r="504" s="13" customFormat="1">
      <c r="A504" s="13"/>
      <c r="B504" s="199"/>
      <c r="C504" s="13"/>
      <c r="D504" s="194" t="s">
        <v>137</v>
      </c>
      <c r="E504" s="200" t="s">
        <v>1</v>
      </c>
      <c r="F504" s="201" t="s">
        <v>767</v>
      </c>
      <c r="G504" s="13"/>
      <c r="H504" s="202">
        <v>246.566</v>
      </c>
      <c r="I504" s="203"/>
      <c r="J504" s="13"/>
      <c r="K504" s="13"/>
      <c r="L504" s="199"/>
      <c r="M504" s="204"/>
      <c r="N504" s="205"/>
      <c r="O504" s="205"/>
      <c r="P504" s="205"/>
      <c r="Q504" s="205"/>
      <c r="R504" s="205"/>
      <c r="S504" s="205"/>
      <c r="T504" s="20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0" t="s">
        <v>137</v>
      </c>
      <c r="AU504" s="200" t="s">
        <v>83</v>
      </c>
      <c r="AV504" s="13" t="s">
        <v>83</v>
      </c>
      <c r="AW504" s="13" t="s">
        <v>30</v>
      </c>
      <c r="AX504" s="13" t="s">
        <v>81</v>
      </c>
      <c r="AY504" s="200" t="s">
        <v>127</v>
      </c>
    </row>
    <row r="505" s="12" customFormat="1" ht="22.8" customHeight="1">
      <c r="A505" s="12"/>
      <c r="B505" s="166"/>
      <c r="C505" s="12"/>
      <c r="D505" s="167" t="s">
        <v>73</v>
      </c>
      <c r="E505" s="177" t="s">
        <v>768</v>
      </c>
      <c r="F505" s="177" t="s">
        <v>769</v>
      </c>
      <c r="G505" s="12"/>
      <c r="H505" s="12"/>
      <c r="I505" s="169"/>
      <c r="J505" s="178">
        <f>BK505</f>
        <v>0</v>
      </c>
      <c r="K505" s="12"/>
      <c r="L505" s="166"/>
      <c r="M505" s="171"/>
      <c r="N505" s="172"/>
      <c r="O505" s="172"/>
      <c r="P505" s="173">
        <f>SUM(P506:P507)</f>
        <v>0</v>
      </c>
      <c r="Q505" s="172"/>
      <c r="R505" s="173">
        <f>SUM(R506:R507)</f>
        <v>0</v>
      </c>
      <c r="S505" s="172"/>
      <c r="T505" s="174">
        <f>SUM(T506:T507)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67" t="s">
        <v>81</v>
      </c>
      <c r="AT505" s="175" t="s">
        <v>73</v>
      </c>
      <c r="AU505" s="175" t="s">
        <v>81</v>
      </c>
      <c r="AY505" s="167" t="s">
        <v>127</v>
      </c>
      <c r="BK505" s="176">
        <f>SUM(BK506:BK507)</f>
        <v>0</v>
      </c>
    </row>
    <row r="506" s="2" customFormat="1" ht="24.15" customHeight="1">
      <c r="A506" s="37"/>
      <c r="B506" s="179"/>
      <c r="C506" s="180" t="s">
        <v>770</v>
      </c>
      <c r="D506" s="180" t="s">
        <v>129</v>
      </c>
      <c r="E506" s="181" t="s">
        <v>771</v>
      </c>
      <c r="F506" s="182" t="s">
        <v>772</v>
      </c>
      <c r="G506" s="183" t="s">
        <v>306</v>
      </c>
      <c r="H506" s="184">
        <v>518.29300000000001</v>
      </c>
      <c r="I506" s="185"/>
      <c r="J506" s="186">
        <f>ROUND(I506*H506,2)</f>
        <v>0</v>
      </c>
      <c r="K506" s="187"/>
      <c r="L506" s="38"/>
      <c r="M506" s="188" t="s">
        <v>1</v>
      </c>
      <c r="N506" s="189" t="s">
        <v>39</v>
      </c>
      <c r="O506" s="76"/>
      <c r="P506" s="190">
        <f>O506*H506</f>
        <v>0</v>
      </c>
      <c r="Q506" s="190">
        <v>0</v>
      </c>
      <c r="R506" s="190">
        <f>Q506*H506</f>
        <v>0</v>
      </c>
      <c r="S506" s="190">
        <v>0</v>
      </c>
      <c r="T506" s="19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2" t="s">
        <v>133</v>
      </c>
      <c r="AT506" s="192" t="s">
        <v>129</v>
      </c>
      <c r="AU506" s="192" t="s">
        <v>83</v>
      </c>
      <c r="AY506" s="18" t="s">
        <v>127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18" t="s">
        <v>81</v>
      </c>
      <c r="BK506" s="193">
        <f>ROUND(I506*H506,2)</f>
        <v>0</v>
      </c>
      <c r="BL506" s="18" t="s">
        <v>133</v>
      </c>
      <c r="BM506" s="192" t="s">
        <v>773</v>
      </c>
    </row>
    <row r="507" s="2" customFormat="1">
      <c r="A507" s="37"/>
      <c r="B507" s="38"/>
      <c r="C507" s="37"/>
      <c r="D507" s="194" t="s">
        <v>135</v>
      </c>
      <c r="E507" s="37"/>
      <c r="F507" s="195" t="s">
        <v>774</v>
      </c>
      <c r="G507" s="37"/>
      <c r="H507" s="37"/>
      <c r="I507" s="196"/>
      <c r="J507" s="37"/>
      <c r="K507" s="37"/>
      <c r="L507" s="38"/>
      <c r="M507" s="234"/>
      <c r="N507" s="235"/>
      <c r="O507" s="236"/>
      <c r="P507" s="236"/>
      <c r="Q507" s="236"/>
      <c r="R507" s="236"/>
      <c r="S507" s="236"/>
      <c r="T507" s="2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8" t="s">
        <v>135</v>
      </c>
      <c r="AU507" s="18" t="s">
        <v>83</v>
      </c>
    </row>
    <row r="508" s="2" customFormat="1" ht="6.96" customHeight="1">
      <c r="A508" s="37"/>
      <c r="B508" s="59"/>
      <c r="C508" s="60"/>
      <c r="D508" s="60"/>
      <c r="E508" s="60"/>
      <c r="F508" s="60"/>
      <c r="G508" s="60"/>
      <c r="H508" s="60"/>
      <c r="I508" s="60"/>
      <c r="J508" s="60"/>
      <c r="K508" s="60"/>
      <c r="L508" s="38"/>
      <c r="M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</row>
  </sheetData>
  <autoFilter ref="C127:K5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Horní Roveň zkapacitnění vodovodu</v>
      </c>
      <c r="F7" s="31"/>
      <c r="G7" s="31"/>
      <c r="H7" s="31"/>
      <c r="L7" s="21"/>
    </row>
    <row r="8" s="1" customFormat="1" ht="12" customHeight="1">
      <c r="B8" s="21"/>
      <c r="D8" s="31" t="s">
        <v>95</v>
      </c>
      <c r="L8" s="21"/>
    </row>
    <row r="9" s="2" customFormat="1" ht="16.5" customHeight="1">
      <c r="A9" s="37"/>
      <c r="B9" s="38"/>
      <c r="C9" s="37"/>
      <c r="D9" s="37"/>
      <c r="E9" s="128" t="s">
        <v>96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775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6. 4. 2021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VIS s.r.o. Hradec Králové, Dita Paštová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34</v>
      </c>
      <c r="E32" s="37"/>
      <c r="F32" s="37"/>
      <c r="G32" s="37"/>
      <c r="H32" s="37"/>
      <c r="I32" s="37"/>
      <c r="J32" s="95">
        <f>ROUND(J131,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36</v>
      </c>
      <c r="G34" s="37"/>
      <c r="H34" s="37"/>
      <c r="I34" s="42" t="s">
        <v>35</v>
      </c>
      <c r="J34" s="42" t="s">
        <v>37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38</v>
      </c>
      <c r="E35" s="31" t="s">
        <v>39</v>
      </c>
      <c r="F35" s="134">
        <f>ROUND((SUM(BE131:BE386)),  2)</f>
        <v>0</v>
      </c>
      <c r="G35" s="37"/>
      <c r="H35" s="37"/>
      <c r="I35" s="135">
        <v>0.20999999999999999</v>
      </c>
      <c r="J35" s="134">
        <f>ROUND(((SUM(BE131:BE386))*I35),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40</v>
      </c>
      <c r="F36" s="134">
        <f>ROUND((SUM(BF131:BF386)),  2)</f>
        <v>0</v>
      </c>
      <c r="G36" s="37"/>
      <c r="H36" s="37"/>
      <c r="I36" s="135">
        <v>0.12</v>
      </c>
      <c r="J36" s="134">
        <f>ROUND(((SUM(BF131:BF386))*I36),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41</v>
      </c>
      <c r="F37" s="134">
        <f>ROUND((SUM(BG131:BG386)),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42</v>
      </c>
      <c r="F38" s="134">
        <f>ROUND((SUM(BH131:BH386)),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43</v>
      </c>
      <c r="F39" s="134">
        <f>ROUND((SUM(BI131:BI386)),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44</v>
      </c>
      <c r="E41" s="80"/>
      <c r="F41" s="80"/>
      <c r="G41" s="138" t="s">
        <v>45</v>
      </c>
      <c r="H41" s="139" t="s">
        <v>46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Horní Roveň zkapacitnění vodovodu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95</v>
      </c>
      <c r="L86" s="21"/>
    </row>
    <row r="87" s="2" customFormat="1" ht="16.5" customHeight="1">
      <c r="A87" s="37"/>
      <c r="B87" s="38"/>
      <c r="C87" s="37"/>
      <c r="D87" s="37"/>
      <c r="E87" s="128" t="s">
        <v>96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SO_01.2 - Redukční a vodoměrná šachta RŠ1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6. 4. 2021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>VIS s.r.o. Hradec Králové, Dita Paštová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100</v>
      </c>
      <c r="D96" s="136"/>
      <c r="E96" s="136"/>
      <c r="F96" s="136"/>
      <c r="G96" s="136"/>
      <c r="H96" s="136"/>
      <c r="I96" s="136"/>
      <c r="J96" s="145" t="s">
        <v>101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102</v>
      </c>
      <c r="D98" s="37"/>
      <c r="E98" s="37"/>
      <c r="F98" s="37"/>
      <c r="G98" s="37"/>
      <c r="H98" s="37"/>
      <c r="I98" s="37"/>
      <c r="J98" s="95">
        <f>J131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103</v>
      </c>
    </row>
    <row r="99" s="9" customFormat="1" ht="24.96" customHeight="1">
      <c r="A99" s="9"/>
      <c r="B99" s="147"/>
      <c r="C99" s="9"/>
      <c r="D99" s="148" t="s">
        <v>104</v>
      </c>
      <c r="E99" s="149"/>
      <c r="F99" s="149"/>
      <c r="G99" s="149"/>
      <c r="H99" s="149"/>
      <c r="I99" s="149"/>
      <c r="J99" s="150">
        <f>J132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105</v>
      </c>
      <c r="E100" s="153"/>
      <c r="F100" s="153"/>
      <c r="G100" s="153"/>
      <c r="H100" s="153"/>
      <c r="I100" s="153"/>
      <c r="J100" s="154">
        <f>J133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776</v>
      </c>
      <c r="E101" s="153"/>
      <c r="F101" s="153"/>
      <c r="G101" s="153"/>
      <c r="H101" s="153"/>
      <c r="I101" s="153"/>
      <c r="J101" s="154">
        <f>J225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777</v>
      </c>
      <c r="E102" s="153"/>
      <c r="F102" s="153"/>
      <c r="G102" s="153"/>
      <c r="H102" s="153"/>
      <c r="I102" s="153"/>
      <c r="J102" s="154">
        <f>J240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106</v>
      </c>
      <c r="E103" s="153"/>
      <c r="F103" s="153"/>
      <c r="G103" s="153"/>
      <c r="H103" s="153"/>
      <c r="I103" s="153"/>
      <c r="J103" s="154">
        <f>J256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107</v>
      </c>
      <c r="E104" s="153"/>
      <c r="F104" s="153"/>
      <c r="G104" s="153"/>
      <c r="H104" s="153"/>
      <c r="I104" s="153"/>
      <c r="J104" s="154">
        <f>J262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108</v>
      </c>
      <c r="E105" s="153"/>
      <c r="F105" s="153"/>
      <c r="G105" s="153"/>
      <c r="H105" s="153"/>
      <c r="I105" s="153"/>
      <c r="J105" s="154">
        <f>J269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778</v>
      </c>
      <c r="E106" s="153"/>
      <c r="F106" s="153"/>
      <c r="G106" s="153"/>
      <c r="H106" s="153"/>
      <c r="I106" s="153"/>
      <c r="J106" s="154">
        <f>J334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51"/>
      <c r="C107" s="10"/>
      <c r="D107" s="152" t="s">
        <v>779</v>
      </c>
      <c r="E107" s="153"/>
      <c r="F107" s="153"/>
      <c r="G107" s="153"/>
      <c r="H107" s="153"/>
      <c r="I107" s="153"/>
      <c r="J107" s="154">
        <f>J348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110</v>
      </c>
      <c r="E108" s="153"/>
      <c r="F108" s="153"/>
      <c r="G108" s="153"/>
      <c r="H108" s="153"/>
      <c r="I108" s="153"/>
      <c r="J108" s="154">
        <f>J351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7"/>
      <c r="C109" s="9"/>
      <c r="D109" s="148" t="s">
        <v>780</v>
      </c>
      <c r="E109" s="149"/>
      <c r="F109" s="149"/>
      <c r="G109" s="149"/>
      <c r="H109" s="149"/>
      <c r="I109" s="149"/>
      <c r="J109" s="150">
        <f>J365</f>
        <v>0</v>
      </c>
      <c r="K109" s="9"/>
      <c r="L109" s="14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112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128" t="str">
        <f>E7</f>
        <v>Horní Roveň zkapacitnění vodovodu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1"/>
      <c r="C120" s="31" t="s">
        <v>95</v>
      </c>
      <c r="L120" s="21"/>
    </row>
    <row r="121" s="2" customFormat="1" ht="16.5" customHeight="1">
      <c r="A121" s="37"/>
      <c r="B121" s="38"/>
      <c r="C121" s="37"/>
      <c r="D121" s="37"/>
      <c r="E121" s="128" t="s">
        <v>96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97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66" t="str">
        <f>E11</f>
        <v>SO_01.2 - Redukční a vodoměrná šachta RŠ1</v>
      </c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7"/>
      <c r="E125" s="37"/>
      <c r="F125" s="26" t="str">
        <f>F14</f>
        <v xml:space="preserve"> </v>
      </c>
      <c r="G125" s="37"/>
      <c r="H125" s="37"/>
      <c r="I125" s="31" t="s">
        <v>22</v>
      </c>
      <c r="J125" s="68" t="str">
        <f>IF(J14="","",J14)</f>
        <v>6. 4. 2021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7"/>
      <c r="E127" s="37"/>
      <c r="F127" s="26" t="str">
        <f>E17</f>
        <v xml:space="preserve"> </v>
      </c>
      <c r="G127" s="37"/>
      <c r="H127" s="37"/>
      <c r="I127" s="31" t="s">
        <v>29</v>
      </c>
      <c r="J127" s="35" t="str">
        <f>E23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27</v>
      </c>
      <c r="D128" s="37"/>
      <c r="E128" s="37"/>
      <c r="F128" s="26" t="str">
        <f>IF(E20="","",E20)</f>
        <v>Vyplň údaj</v>
      </c>
      <c r="G128" s="37"/>
      <c r="H128" s="37"/>
      <c r="I128" s="31" t="s">
        <v>31</v>
      </c>
      <c r="J128" s="35" t="str">
        <f>E26</f>
        <v>VIS s.r.o. Hradec Králové, Dita Paštová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55"/>
      <c r="B130" s="156"/>
      <c r="C130" s="157" t="s">
        <v>113</v>
      </c>
      <c r="D130" s="158" t="s">
        <v>59</v>
      </c>
      <c r="E130" s="158" t="s">
        <v>55</v>
      </c>
      <c r="F130" s="158" t="s">
        <v>56</v>
      </c>
      <c r="G130" s="158" t="s">
        <v>114</v>
      </c>
      <c r="H130" s="158" t="s">
        <v>115</v>
      </c>
      <c r="I130" s="158" t="s">
        <v>116</v>
      </c>
      <c r="J130" s="159" t="s">
        <v>101</v>
      </c>
      <c r="K130" s="160" t="s">
        <v>117</v>
      </c>
      <c r="L130" s="161"/>
      <c r="M130" s="85" t="s">
        <v>1</v>
      </c>
      <c r="N130" s="86" t="s">
        <v>38</v>
      </c>
      <c r="O130" s="86" t="s">
        <v>118</v>
      </c>
      <c r="P130" s="86" t="s">
        <v>119</v>
      </c>
      <c r="Q130" s="86" t="s">
        <v>120</v>
      </c>
      <c r="R130" s="86" t="s">
        <v>121</v>
      </c>
      <c r="S130" s="86" t="s">
        <v>122</v>
      </c>
      <c r="T130" s="87" t="s">
        <v>123</v>
      </c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</row>
    <row r="131" s="2" customFormat="1" ht="22.8" customHeight="1">
      <c r="A131" s="37"/>
      <c r="B131" s="38"/>
      <c r="C131" s="92" t="s">
        <v>124</v>
      </c>
      <c r="D131" s="37"/>
      <c r="E131" s="37"/>
      <c r="F131" s="37"/>
      <c r="G131" s="37"/>
      <c r="H131" s="37"/>
      <c r="I131" s="37"/>
      <c r="J131" s="162">
        <f>BK131</f>
        <v>0</v>
      </c>
      <c r="K131" s="37"/>
      <c r="L131" s="38"/>
      <c r="M131" s="88"/>
      <c r="N131" s="72"/>
      <c r="O131" s="89"/>
      <c r="P131" s="163">
        <f>P132+P365</f>
        <v>0</v>
      </c>
      <c r="Q131" s="89"/>
      <c r="R131" s="163">
        <f>R132+R365</f>
        <v>39.18741524</v>
      </c>
      <c r="S131" s="89"/>
      <c r="T131" s="164">
        <f>T132+T365</f>
        <v>2.7722399999999996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73</v>
      </c>
      <c r="AU131" s="18" t="s">
        <v>103</v>
      </c>
      <c r="BK131" s="165">
        <f>BK132+BK365</f>
        <v>0</v>
      </c>
    </row>
    <row r="132" s="12" customFormat="1" ht="25.92" customHeight="1">
      <c r="A132" s="12"/>
      <c r="B132" s="166"/>
      <c r="C132" s="12"/>
      <c r="D132" s="167" t="s">
        <v>73</v>
      </c>
      <c r="E132" s="168" t="s">
        <v>125</v>
      </c>
      <c r="F132" s="168" t="s">
        <v>126</v>
      </c>
      <c r="G132" s="12"/>
      <c r="H132" s="12"/>
      <c r="I132" s="169"/>
      <c r="J132" s="170">
        <f>BK132</f>
        <v>0</v>
      </c>
      <c r="K132" s="12"/>
      <c r="L132" s="166"/>
      <c r="M132" s="171"/>
      <c r="N132" s="172"/>
      <c r="O132" s="172"/>
      <c r="P132" s="173">
        <f>P133+P225+P240+P256+P262+P269+P334+P351</f>
        <v>0</v>
      </c>
      <c r="Q132" s="172"/>
      <c r="R132" s="173">
        <f>R133+R225+R240+R256+R262+R269+R334+R351</f>
        <v>38.817078739999999</v>
      </c>
      <c r="S132" s="172"/>
      <c r="T132" s="174">
        <f>T133+T225+T240+T256+T262+T269+T334+T351</f>
        <v>2.7722399999999996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81</v>
      </c>
      <c r="AT132" s="175" t="s">
        <v>73</v>
      </c>
      <c r="AU132" s="175" t="s">
        <v>74</v>
      </c>
      <c r="AY132" s="167" t="s">
        <v>127</v>
      </c>
      <c r="BK132" s="176">
        <f>BK133+BK225+BK240+BK256+BK262+BK269+BK334+BK351</f>
        <v>0</v>
      </c>
    </row>
    <row r="133" s="12" customFormat="1" ht="22.8" customHeight="1">
      <c r="A133" s="12"/>
      <c r="B133" s="166"/>
      <c r="C133" s="12"/>
      <c r="D133" s="167" t="s">
        <v>73</v>
      </c>
      <c r="E133" s="177" t="s">
        <v>81</v>
      </c>
      <c r="F133" s="177" t="s">
        <v>128</v>
      </c>
      <c r="G133" s="12"/>
      <c r="H133" s="12"/>
      <c r="I133" s="169"/>
      <c r="J133" s="178">
        <f>BK133</f>
        <v>0</v>
      </c>
      <c r="K133" s="12"/>
      <c r="L133" s="166"/>
      <c r="M133" s="171"/>
      <c r="N133" s="172"/>
      <c r="O133" s="172"/>
      <c r="P133" s="173">
        <f>SUM(P134:P224)</f>
        <v>0</v>
      </c>
      <c r="Q133" s="172"/>
      <c r="R133" s="173">
        <f>SUM(R134:R224)</f>
        <v>21.703480840000001</v>
      </c>
      <c r="S133" s="172"/>
      <c r="T133" s="174">
        <f>SUM(T134:T224)</f>
        <v>2.7615999999999996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81</v>
      </c>
      <c r="AT133" s="175" t="s">
        <v>73</v>
      </c>
      <c r="AU133" s="175" t="s">
        <v>81</v>
      </c>
      <c r="AY133" s="167" t="s">
        <v>127</v>
      </c>
      <c r="BK133" s="176">
        <f>SUM(BK134:BK224)</f>
        <v>0</v>
      </c>
    </row>
    <row r="134" s="2" customFormat="1" ht="24.15" customHeight="1">
      <c r="A134" s="37"/>
      <c r="B134" s="179"/>
      <c r="C134" s="180" t="s">
        <v>81</v>
      </c>
      <c r="D134" s="180" t="s">
        <v>129</v>
      </c>
      <c r="E134" s="181" t="s">
        <v>781</v>
      </c>
      <c r="F134" s="182" t="s">
        <v>782</v>
      </c>
      <c r="G134" s="183" t="s">
        <v>132</v>
      </c>
      <c r="H134" s="184">
        <v>2.8599999999999999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39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0.26000000000000001</v>
      </c>
      <c r="T134" s="191">
        <f>S134*H134</f>
        <v>0.74360000000000004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133</v>
      </c>
      <c r="AT134" s="192" t="s">
        <v>129</v>
      </c>
      <c r="AU134" s="192" t="s">
        <v>83</v>
      </c>
      <c r="AY134" s="18" t="s">
        <v>127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81</v>
      </c>
      <c r="BK134" s="193">
        <f>ROUND(I134*H134,2)</f>
        <v>0</v>
      </c>
      <c r="BL134" s="18" t="s">
        <v>133</v>
      </c>
      <c r="BM134" s="192" t="s">
        <v>783</v>
      </c>
    </row>
    <row r="135" s="2" customFormat="1">
      <c r="A135" s="37"/>
      <c r="B135" s="38"/>
      <c r="C135" s="37"/>
      <c r="D135" s="194" t="s">
        <v>135</v>
      </c>
      <c r="E135" s="37"/>
      <c r="F135" s="195" t="s">
        <v>784</v>
      </c>
      <c r="G135" s="37"/>
      <c r="H135" s="37"/>
      <c r="I135" s="196"/>
      <c r="J135" s="37"/>
      <c r="K135" s="37"/>
      <c r="L135" s="38"/>
      <c r="M135" s="197"/>
      <c r="N135" s="19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135</v>
      </c>
      <c r="AU135" s="18" t="s">
        <v>83</v>
      </c>
    </row>
    <row r="136" s="13" customFormat="1">
      <c r="A136" s="13"/>
      <c r="B136" s="199"/>
      <c r="C136" s="13"/>
      <c r="D136" s="194" t="s">
        <v>137</v>
      </c>
      <c r="E136" s="200" t="s">
        <v>1</v>
      </c>
      <c r="F136" s="201" t="s">
        <v>785</v>
      </c>
      <c r="G136" s="13"/>
      <c r="H136" s="202">
        <v>2.8599999999999999</v>
      </c>
      <c r="I136" s="203"/>
      <c r="J136" s="13"/>
      <c r="K136" s="13"/>
      <c r="L136" s="199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0" t="s">
        <v>137</v>
      </c>
      <c r="AU136" s="200" t="s">
        <v>83</v>
      </c>
      <c r="AV136" s="13" t="s">
        <v>83</v>
      </c>
      <c r="AW136" s="13" t="s">
        <v>30</v>
      </c>
      <c r="AX136" s="13" t="s">
        <v>81</v>
      </c>
      <c r="AY136" s="200" t="s">
        <v>127</v>
      </c>
    </row>
    <row r="137" s="2" customFormat="1" ht="24.15" customHeight="1">
      <c r="A137" s="37"/>
      <c r="B137" s="179"/>
      <c r="C137" s="180" t="s">
        <v>83</v>
      </c>
      <c r="D137" s="180" t="s">
        <v>129</v>
      </c>
      <c r="E137" s="181" t="s">
        <v>786</v>
      </c>
      <c r="F137" s="182" t="s">
        <v>787</v>
      </c>
      <c r="G137" s="183" t="s">
        <v>132</v>
      </c>
      <c r="H137" s="184">
        <v>2.8599999999999999</v>
      </c>
      <c r="I137" s="185"/>
      <c r="J137" s="186">
        <f>ROUND(I137*H137,2)</f>
        <v>0</v>
      </c>
      <c r="K137" s="187"/>
      <c r="L137" s="38"/>
      <c r="M137" s="188" t="s">
        <v>1</v>
      </c>
      <c r="N137" s="189" t="s">
        <v>39</v>
      </c>
      <c r="O137" s="76"/>
      <c r="P137" s="190">
        <f>O137*H137</f>
        <v>0</v>
      </c>
      <c r="Q137" s="190">
        <v>0</v>
      </c>
      <c r="R137" s="190">
        <f>Q137*H137</f>
        <v>0</v>
      </c>
      <c r="S137" s="190">
        <v>0.29999999999999999</v>
      </c>
      <c r="T137" s="191">
        <f>S137*H137</f>
        <v>0.85799999999999998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133</v>
      </c>
      <c r="AT137" s="192" t="s">
        <v>129</v>
      </c>
      <c r="AU137" s="192" t="s">
        <v>83</v>
      </c>
      <c r="AY137" s="18" t="s">
        <v>127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81</v>
      </c>
      <c r="BK137" s="193">
        <f>ROUND(I137*H137,2)</f>
        <v>0</v>
      </c>
      <c r="BL137" s="18" t="s">
        <v>133</v>
      </c>
      <c r="BM137" s="192" t="s">
        <v>788</v>
      </c>
    </row>
    <row r="138" s="2" customFormat="1">
      <c r="A138" s="37"/>
      <c r="B138" s="38"/>
      <c r="C138" s="37"/>
      <c r="D138" s="194" t="s">
        <v>135</v>
      </c>
      <c r="E138" s="37"/>
      <c r="F138" s="195" t="s">
        <v>789</v>
      </c>
      <c r="G138" s="37"/>
      <c r="H138" s="37"/>
      <c r="I138" s="196"/>
      <c r="J138" s="37"/>
      <c r="K138" s="37"/>
      <c r="L138" s="38"/>
      <c r="M138" s="197"/>
      <c r="N138" s="19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135</v>
      </c>
      <c r="AU138" s="18" t="s">
        <v>83</v>
      </c>
    </row>
    <row r="139" s="13" customFormat="1">
      <c r="A139" s="13"/>
      <c r="B139" s="199"/>
      <c r="C139" s="13"/>
      <c r="D139" s="194" t="s">
        <v>137</v>
      </c>
      <c r="E139" s="200" t="s">
        <v>1</v>
      </c>
      <c r="F139" s="201" t="s">
        <v>790</v>
      </c>
      <c r="G139" s="13"/>
      <c r="H139" s="202">
        <v>2.8599999999999999</v>
      </c>
      <c r="I139" s="203"/>
      <c r="J139" s="13"/>
      <c r="K139" s="13"/>
      <c r="L139" s="199"/>
      <c r="M139" s="204"/>
      <c r="N139" s="205"/>
      <c r="O139" s="205"/>
      <c r="P139" s="205"/>
      <c r="Q139" s="205"/>
      <c r="R139" s="205"/>
      <c r="S139" s="205"/>
      <c r="T139" s="20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137</v>
      </c>
      <c r="AU139" s="200" t="s">
        <v>83</v>
      </c>
      <c r="AV139" s="13" t="s">
        <v>83</v>
      </c>
      <c r="AW139" s="13" t="s">
        <v>30</v>
      </c>
      <c r="AX139" s="13" t="s">
        <v>81</v>
      </c>
      <c r="AY139" s="200" t="s">
        <v>127</v>
      </c>
    </row>
    <row r="140" s="2" customFormat="1" ht="16.5" customHeight="1">
      <c r="A140" s="37"/>
      <c r="B140" s="179"/>
      <c r="C140" s="180" t="s">
        <v>148</v>
      </c>
      <c r="D140" s="180" t="s">
        <v>129</v>
      </c>
      <c r="E140" s="181" t="s">
        <v>791</v>
      </c>
      <c r="F140" s="182" t="s">
        <v>792</v>
      </c>
      <c r="G140" s="183" t="s">
        <v>203</v>
      </c>
      <c r="H140" s="184">
        <v>4</v>
      </c>
      <c r="I140" s="185"/>
      <c r="J140" s="186">
        <f>ROUND(I140*H140,2)</f>
        <v>0</v>
      </c>
      <c r="K140" s="187"/>
      <c r="L140" s="38"/>
      <c r="M140" s="188" t="s">
        <v>1</v>
      </c>
      <c r="N140" s="189" t="s">
        <v>39</v>
      </c>
      <c r="O140" s="76"/>
      <c r="P140" s="190">
        <f>O140*H140</f>
        <v>0</v>
      </c>
      <c r="Q140" s="190">
        <v>0</v>
      </c>
      <c r="R140" s="190">
        <f>Q140*H140</f>
        <v>0</v>
      </c>
      <c r="S140" s="190">
        <v>0.28999999999999998</v>
      </c>
      <c r="T140" s="191">
        <f>S140*H140</f>
        <v>1.1599999999999999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133</v>
      </c>
      <c r="AT140" s="192" t="s">
        <v>129</v>
      </c>
      <c r="AU140" s="192" t="s">
        <v>83</v>
      </c>
      <c r="AY140" s="18" t="s">
        <v>127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81</v>
      </c>
      <c r="BK140" s="193">
        <f>ROUND(I140*H140,2)</f>
        <v>0</v>
      </c>
      <c r="BL140" s="18" t="s">
        <v>133</v>
      </c>
      <c r="BM140" s="192" t="s">
        <v>793</v>
      </c>
    </row>
    <row r="141" s="2" customFormat="1">
      <c r="A141" s="37"/>
      <c r="B141" s="38"/>
      <c r="C141" s="37"/>
      <c r="D141" s="194" t="s">
        <v>135</v>
      </c>
      <c r="E141" s="37"/>
      <c r="F141" s="195" t="s">
        <v>794</v>
      </c>
      <c r="G141" s="37"/>
      <c r="H141" s="37"/>
      <c r="I141" s="196"/>
      <c r="J141" s="37"/>
      <c r="K141" s="37"/>
      <c r="L141" s="38"/>
      <c r="M141" s="197"/>
      <c r="N141" s="19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135</v>
      </c>
      <c r="AU141" s="18" t="s">
        <v>83</v>
      </c>
    </row>
    <row r="142" s="2" customFormat="1" ht="24.15" customHeight="1">
      <c r="A142" s="37"/>
      <c r="B142" s="179"/>
      <c r="C142" s="180" t="s">
        <v>133</v>
      </c>
      <c r="D142" s="180" t="s">
        <v>129</v>
      </c>
      <c r="E142" s="181" t="s">
        <v>188</v>
      </c>
      <c r="F142" s="182" t="s">
        <v>189</v>
      </c>
      <c r="G142" s="183" t="s">
        <v>190</v>
      </c>
      <c r="H142" s="184">
        <v>100</v>
      </c>
      <c r="I142" s="185"/>
      <c r="J142" s="186">
        <f>ROUND(I142*H142,2)</f>
        <v>0</v>
      </c>
      <c r="K142" s="187"/>
      <c r="L142" s="38"/>
      <c r="M142" s="188" t="s">
        <v>1</v>
      </c>
      <c r="N142" s="189" t="s">
        <v>39</v>
      </c>
      <c r="O142" s="76"/>
      <c r="P142" s="190">
        <f>O142*H142</f>
        <v>0</v>
      </c>
      <c r="Q142" s="190">
        <v>3.0000000000000001E-05</v>
      </c>
      <c r="R142" s="190">
        <f>Q142*H142</f>
        <v>0.0030000000000000001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133</v>
      </c>
      <c r="AT142" s="192" t="s">
        <v>129</v>
      </c>
      <c r="AU142" s="192" t="s">
        <v>83</v>
      </c>
      <c r="AY142" s="18" t="s">
        <v>127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81</v>
      </c>
      <c r="BK142" s="193">
        <f>ROUND(I142*H142,2)</f>
        <v>0</v>
      </c>
      <c r="BL142" s="18" t="s">
        <v>133</v>
      </c>
      <c r="BM142" s="192" t="s">
        <v>795</v>
      </c>
    </row>
    <row r="143" s="2" customFormat="1">
      <c r="A143" s="37"/>
      <c r="B143" s="38"/>
      <c r="C143" s="37"/>
      <c r="D143" s="194" t="s">
        <v>135</v>
      </c>
      <c r="E143" s="37"/>
      <c r="F143" s="195" t="s">
        <v>192</v>
      </c>
      <c r="G143" s="37"/>
      <c r="H143" s="37"/>
      <c r="I143" s="196"/>
      <c r="J143" s="37"/>
      <c r="K143" s="37"/>
      <c r="L143" s="38"/>
      <c r="M143" s="197"/>
      <c r="N143" s="19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135</v>
      </c>
      <c r="AU143" s="18" t="s">
        <v>83</v>
      </c>
    </row>
    <row r="144" s="2" customFormat="1" ht="24.15" customHeight="1">
      <c r="A144" s="37"/>
      <c r="B144" s="179"/>
      <c r="C144" s="180" t="s">
        <v>166</v>
      </c>
      <c r="D144" s="180" t="s">
        <v>129</v>
      </c>
      <c r="E144" s="181" t="s">
        <v>796</v>
      </c>
      <c r="F144" s="182" t="s">
        <v>196</v>
      </c>
      <c r="G144" s="183" t="s">
        <v>197</v>
      </c>
      <c r="H144" s="184">
        <v>20</v>
      </c>
      <c r="I144" s="185"/>
      <c r="J144" s="186">
        <f>ROUND(I144*H144,2)</f>
        <v>0</v>
      </c>
      <c r="K144" s="187"/>
      <c r="L144" s="38"/>
      <c r="M144" s="188" t="s">
        <v>1</v>
      </c>
      <c r="N144" s="189" t="s">
        <v>39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133</v>
      </c>
      <c r="AT144" s="192" t="s">
        <v>129</v>
      </c>
      <c r="AU144" s="192" t="s">
        <v>83</v>
      </c>
      <c r="AY144" s="18" t="s">
        <v>127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81</v>
      </c>
      <c r="BK144" s="193">
        <f>ROUND(I144*H144,2)</f>
        <v>0</v>
      </c>
      <c r="BL144" s="18" t="s">
        <v>133</v>
      </c>
      <c r="BM144" s="192" t="s">
        <v>797</v>
      </c>
    </row>
    <row r="145" s="2" customFormat="1">
      <c r="A145" s="37"/>
      <c r="B145" s="38"/>
      <c r="C145" s="37"/>
      <c r="D145" s="194" t="s">
        <v>135</v>
      </c>
      <c r="E145" s="37"/>
      <c r="F145" s="195" t="s">
        <v>196</v>
      </c>
      <c r="G145" s="37"/>
      <c r="H145" s="37"/>
      <c r="I145" s="196"/>
      <c r="J145" s="37"/>
      <c r="K145" s="37"/>
      <c r="L145" s="38"/>
      <c r="M145" s="197"/>
      <c r="N145" s="19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135</v>
      </c>
      <c r="AU145" s="18" t="s">
        <v>83</v>
      </c>
    </row>
    <row r="146" s="2" customFormat="1" ht="16.5" customHeight="1">
      <c r="A146" s="37"/>
      <c r="B146" s="179"/>
      <c r="C146" s="180" t="s">
        <v>172</v>
      </c>
      <c r="D146" s="180" t="s">
        <v>129</v>
      </c>
      <c r="E146" s="181" t="s">
        <v>201</v>
      </c>
      <c r="F146" s="182" t="s">
        <v>202</v>
      </c>
      <c r="G146" s="183" t="s">
        <v>203</v>
      </c>
      <c r="H146" s="184">
        <v>3.2999999999999998</v>
      </c>
      <c r="I146" s="185"/>
      <c r="J146" s="186">
        <f>ROUND(I146*H146,2)</f>
        <v>0</v>
      </c>
      <c r="K146" s="187"/>
      <c r="L146" s="38"/>
      <c r="M146" s="188" t="s">
        <v>1</v>
      </c>
      <c r="N146" s="189" t="s">
        <v>39</v>
      </c>
      <c r="O146" s="76"/>
      <c r="P146" s="190">
        <f>O146*H146</f>
        <v>0</v>
      </c>
      <c r="Q146" s="190">
        <v>0.036900000000000002</v>
      </c>
      <c r="R146" s="190">
        <f>Q146*H146</f>
        <v>0.12177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133</v>
      </c>
      <c r="AT146" s="192" t="s">
        <v>129</v>
      </c>
      <c r="AU146" s="192" t="s">
        <v>83</v>
      </c>
      <c r="AY146" s="18" t="s">
        <v>127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81</v>
      </c>
      <c r="BK146" s="193">
        <f>ROUND(I146*H146,2)</f>
        <v>0</v>
      </c>
      <c r="BL146" s="18" t="s">
        <v>133</v>
      </c>
      <c r="BM146" s="192" t="s">
        <v>798</v>
      </c>
    </row>
    <row r="147" s="2" customFormat="1">
      <c r="A147" s="37"/>
      <c r="B147" s="38"/>
      <c r="C147" s="37"/>
      <c r="D147" s="194" t="s">
        <v>135</v>
      </c>
      <c r="E147" s="37"/>
      <c r="F147" s="195" t="s">
        <v>205</v>
      </c>
      <c r="G147" s="37"/>
      <c r="H147" s="37"/>
      <c r="I147" s="196"/>
      <c r="J147" s="37"/>
      <c r="K147" s="37"/>
      <c r="L147" s="38"/>
      <c r="M147" s="197"/>
      <c r="N147" s="19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135</v>
      </c>
      <c r="AU147" s="18" t="s">
        <v>83</v>
      </c>
    </row>
    <row r="148" s="2" customFormat="1">
      <c r="A148" s="37"/>
      <c r="B148" s="38"/>
      <c r="C148" s="37"/>
      <c r="D148" s="194" t="s">
        <v>206</v>
      </c>
      <c r="E148" s="37"/>
      <c r="F148" s="222" t="s">
        <v>207</v>
      </c>
      <c r="G148" s="37"/>
      <c r="H148" s="37"/>
      <c r="I148" s="196"/>
      <c r="J148" s="37"/>
      <c r="K148" s="37"/>
      <c r="L148" s="38"/>
      <c r="M148" s="197"/>
      <c r="N148" s="19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206</v>
      </c>
      <c r="AU148" s="18" t="s">
        <v>83</v>
      </c>
    </row>
    <row r="149" s="13" customFormat="1">
      <c r="A149" s="13"/>
      <c r="B149" s="199"/>
      <c r="C149" s="13"/>
      <c r="D149" s="194" t="s">
        <v>137</v>
      </c>
      <c r="E149" s="200" t="s">
        <v>1</v>
      </c>
      <c r="F149" s="201" t="s">
        <v>799</v>
      </c>
      <c r="G149" s="13"/>
      <c r="H149" s="202">
        <v>3.2999999999999998</v>
      </c>
      <c r="I149" s="203"/>
      <c r="J149" s="13"/>
      <c r="K149" s="13"/>
      <c r="L149" s="199"/>
      <c r="M149" s="204"/>
      <c r="N149" s="205"/>
      <c r="O149" s="205"/>
      <c r="P149" s="205"/>
      <c r="Q149" s="205"/>
      <c r="R149" s="205"/>
      <c r="S149" s="205"/>
      <c r="T149" s="20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0" t="s">
        <v>137</v>
      </c>
      <c r="AU149" s="200" t="s">
        <v>83</v>
      </c>
      <c r="AV149" s="13" t="s">
        <v>83</v>
      </c>
      <c r="AW149" s="13" t="s">
        <v>30</v>
      </c>
      <c r="AX149" s="13" t="s">
        <v>81</v>
      </c>
      <c r="AY149" s="200" t="s">
        <v>127</v>
      </c>
    </row>
    <row r="150" s="2" customFormat="1" ht="24.15" customHeight="1">
      <c r="A150" s="37"/>
      <c r="B150" s="179"/>
      <c r="C150" s="180" t="s">
        <v>179</v>
      </c>
      <c r="D150" s="180" t="s">
        <v>129</v>
      </c>
      <c r="E150" s="181" t="s">
        <v>800</v>
      </c>
      <c r="F150" s="182" t="s">
        <v>801</v>
      </c>
      <c r="G150" s="183" t="s">
        <v>218</v>
      </c>
      <c r="H150" s="184">
        <v>12.869999999999999</v>
      </c>
      <c r="I150" s="185"/>
      <c r="J150" s="186">
        <f>ROUND(I150*H150,2)</f>
        <v>0</v>
      </c>
      <c r="K150" s="187"/>
      <c r="L150" s="38"/>
      <c r="M150" s="188" t="s">
        <v>1</v>
      </c>
      <c r="N150" s="189" t="s">
        <v>39</v>
      </c>
      <c r="O150" s="7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133</v>
      </c>
      <c r="AT150" s="192" t="s">
        <v>129</v>
      </c>
      <c r="AU150" s="192" t="s">
        <v>83</v>
      </c>
      <c r="AY150" s="18" t="s">
        <v>127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81</v>
      </c>
      <c r="BK150" s="193">
        <f>ROUND(I150*H150,2)</f>
        <v>0</v>
      </c>
      <c r="BL150" s="18" t="s">
        <v>133</v>
      </c>
      <c r="BM150" s="192" t="s">
        <v>802</v>
      </c>
    </row>
    <row r="151" s="2" customFormat="1">
      <c r="A151" s="37"/>
      <c r="B151" s="38"/>
      <c r="C151" s="37"/>
      <c r="D151" s="194" t="s">
        <v>135</v>
      </c>
      <c r="E151" s="37"/>
      <c r="F151" s="195" t="s">
        <v>803</v>
      </c>
      <c r="G151" s="37"/>
      <c r="H151" s="37"/>
      <c r="I151" s="196"/>
      <c r="J151" s="37"/>
      <c r="K151" s="37"/>
      <c r="L151" s="38"/>
      <c r="M151" s="197"/>
      <c r="N151" s="19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135</v>
      </c>
      <c r="AU151" s="18" t="s">
        <v>83</v>
      </c>
    </row>
    <row r="152" s="13" customFormat="1">
      <c r="A152" s="13"/>
      <c r="B152" s="199"/>
      <c r="C152" s="13"/>
      <c r="D152" s="194" t="s">
        <v>137</v>
      </c>
      <c r="E152" s="200" t="s">
        <v>1</v>
      </c>
      <c r="F152" s="201" t="s">
        <v>804</v>
      </c>
      <c r="G152" s="13"/>
      <c r="H152" s="202">
        <v>12.869999999999999</v>
      </c>
      <c r="I152" s="203"/>
      <c r="J152" s="13"/>
      <c r="K152" s="13"/>
      <c r="L152" s="199"/>
      <c r="M152" s="204"/>
      <c r="N152" s="205"/>
      <c r="O152" s="205"/>
      <c r="P152" s="205"/>
      <c r="Q152" s="205"/>
      <c r="R152" s="205"/>
      <c r="S152" s="205"/>
      <c r="T152" s="20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0" t="s">
        <v>137</v>
      </c>
      <c r="AU152" s="200" t="s">
        <v>83</v>
      </c>
      <c r="AV152" s="13" t="s">
        <v>83</v>
      </c>
      <c r="AW152" s="13" t="s">
        <v>30</v>
      </c>
      <c r="AX152" s="13" t="s">
        <v>81</v>
      </c>
      <c r="AY152" s="200" t="s">
        <v>127</v>
      </c>
    </row>
    <row r="153" s="2" customFormat="1" ht="24.15" customHeight="1">
      <c r="A153" s="37"/>
      <c r="B153" s="179"/>
      <c r="C153" s="180" t="s">
        <v>187</v>
      </c>
      <c r="D153" s="180" t="s">
        <v>129</v>
      </c>
      <c r="E153" s="181" t="s">
        <v>210</v>
      </c>
      <c r="F153" s="182" t="s">
        <v>211</v>
      </c>
      <c r="G153" s="183" t="s">
        <v>132</v>
      </c>
      <c r="H153" s="184">
        <v>31.859999999999999</v>
      </c>
      <c r="I153" s="185"/>
      <c r="J153" s="186">
        <f>ROUND(I153*H153,2)</f>
        <v>0</v>
      </c>
      <c r="K153" s="187"/>
      <c r="L153" s="38"/>
      <c r="M153" s="188" t="s">
        <v>1</v>
      </c>
      <c r="N153" s="189" t="s">
        <v>39</v>
      </c>
      <c r="O153" s="7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133</v>
      </c>
      <c r="AT153" s="192" t="s">
        <v>129</v>
      </c>
      <c r="AU153" s="192" t="s">
        <v>83</v>
      </c>
      <c r="AY153" s="18" t="s">
        <v>127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81</v>
      </c>
      <c r="BK153" s="193">
        <f>ROUND(I153*H153,2)</f>
        <v>0</v>
      </c>
      <c r="BL153" s="18" t="s">
        <v>133</v>
      </c>
      <c r="BM153" s="192" t="s">
        <v>805</v>
      </c>
    </row>
    <row r="154" s="2" customFormat="1">
      <c r="A154" s="37"/>
      <c r="B154" s="38"/>
      <c r="C154" s="37"/>
      <c r="D154" s="194" t="s">
        <v>135</v>
      </c>
      <c r="E154" s="37"/>
      <c r="F154" s="195" t="s">
        <v>213</v>
      </c>
      <c r="G154" s="37"/>
      <c r="H154" s="37"/>
      <c r="I154" s="196"/>
      <c r="J154" s="37"/>
      <c r="K154" s="37"/>
      <c r="L154" s="38"/>
      <c r="M154" s="197"/>
      <c r="N154" s="19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135</v>
      </c>
      <c r="AU154" s="18" t="s">
        <v>83</v>
      </c>
    </row>
    <row r="155" s="13" customFormat="1">
      <c r="A155" s="13"/>
      <c r="B155" s="199"/>
      <c r="C155" s="13"/>
      <c r="D155" s="194" t="s">
        <v>137</v>
      </c>
      <c r="E155" s="200" t="s">
        <v>1</v>
      </c>
      <c r="F155" s="201" t="s">
        <v>806</v>
      </c>
      <c r="G155" s="13"/>
      <c r="H155" s="202">
        <v>20.789999999999999</v>
      </c>
      <c r="I155" s="203"/>
      <c r="J155" s="13"/>
      <c r="K155" s="13"/>
      <c r="L155" s="199"/>
      <c r="M155" s="204"/>
      <c r="N155" s="205"/>
      <c r="O155" s="205"/>
      <c r="P155" s="205"/>
      <c r="Q155" s="205"/>
      <c r="R155" s="205"/>
      <c r="S155" s="205"/>
      <c r="T155" s="20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0" t="s">
        <v>137</v>
      </c>
      <c r="AU155" s="200" t="s">
        <v>83</v>
      </c>
      <c r="AV155" s="13" t="s">
        <v>83</v>
      </c>
      <c r="AW155" s="13" t="s">
        <v>30</v>
      </c>
      <c r="AX155" s="13" t="s">
        <v>74</v>
      </c>
      <c r="AY155" s="200" t="s">
        <v>127</v>
      </c>
    </row>
    <row r="156" s="13" customFormat="1">
      <c r="A156" s="13"/>
      <c r="B156" s="199"/>
      <c r="C156" s="13"/>
      <c r="D156" s="194" t="s">
        <v>137</v>
      </c>
      <c r="E156" s="200" t="s">
        <v>1</v>
      </c>
      <c r="F156" s="201" t="s">
        <v>807</v>
      </c>
      <c r="G156" s="13"/>
      <c r="H156" s="202">
        <v>11.07</v>
      </c>
      <c r="I156" s="203"/>
      <c r="J156" s="13"/>
      <c r="K156" s="13"/>
      <c r="L156" s="199"/>
      <c r="M156" s="204"/>
      <c r="N156" s="205"/>
      <c r="O156" s="205"/>
      <c r="P156" s="205"/>
      <c r="Q156" s="205"/>
      <c r="R156" s="205"/>
      <c r="S156" s="205"/>
      <c r="T156" s="20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0" t="s">
        <v>137</v>
      </c>
      <c r="AU156" s="200" t="s">
        <v>83</v>
      </c>
      <c r="AV156" s="13" t="s">
        <v>83</v>
      </c>
      <c r="AW156" s="13" t="s">
        <v>30</v>
      </c>
      <c r="AX156" s="13" t="s">
        <v>74</v>
      </c>
      <c r="AY156" s="200" t="s">
        <v>127</v>
      </c>
    </row>
    <row r="157" s="14" customFormat="1">
      <c r="A157" s="14"/>
      <c r="B157" s="207"/>
      <c r="C157" s="14"/>
      <c r="D157" s="194" t="s">
        <v>137</v>
      </c>
      <c r="E157" s="208" t="s">
        <v>1</v>
      </c>
      <c r="F157" s="209" t="s">
        <v>147</v>
      </c>
      <c r="G157" s="14"/>
      <c r="H157" s="210">
        <v>31.859999999999999</v>
      </c>
      <c r="I157" s="211"/>
      <c r="J157" s="14"/>
      <c r="K157" s="14"/>
      <c r="L157" s="207"/>
      <c r="M157" s="212"/>
      <c r="N157" s="213"/>
      <c r="O157" s="213"/>
      <c r="P157" s="213"/>
      <c r="Q157" s="213"/>
      <c r="R157" s="213"/>
      <c r="S157" s="213"/>
      <c r="T157" s="2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8" t="s">
        <v>137</v>
      </c>
      <c r="AU157" s="208" t="s">
        <v>83</v>
      </c>
      <c r="AV157" s="14" t="s">
        <v>133</v>
      </c>
      <c r="AW157" s="14" t="s">
        <v>30</v>
      </c>
      <c r="AX157" s="14" t="s">
        <v>81</v>
      </c>
      <c r="AY157" s="208" t="s">
        <v>127</v>
      </c>
    </row>
    <row r="158" s="2" customFormat="1" ht="33" customHeight="1">
      <c r="A158" s="37"/>
      <c r="B158" s="179"/>
      <c r="C158" s="180" t="s">
        <v>194</v>
      </c>
      <c r="D158" s="180" t="s">
        <v>129</v>
      </c>
      <c r="E158" s="181" t="s">
        <v>216</v>
      </c>
      <c r="F158" s="182" t="s">
        <v>808</v>
      </c>
      <c r="G158" s="183" t="s">
        <v>218</v>
      </c>
      <c r="H158" s="184">
        <v>14.391</v>
      </c>
      <c r="I158" s="185"/>
      <c r="J158" s="186">
        <f>ROUND(I158*H158,2)</f>
        <v>0</v>
      </c>
      <c r="K158" s="187"/>
      <c r="L158" s="38"/>
      <c r="M158" s="188" t="s">
        <v>1</v>
      </c>
      <c r="N158" s="189" t="s">
        <v>39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133</v>
      </c>
      <c r="AT158" s="192" t="s">
        <v>129</v>
      </c>
      <c r="AU158" s="192" t="s">
        <v>83</v>
      </c>
      <c r="AY158" s="18" t="s">
        <v>127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81</v>
      </c>
      <c r="BK158" s="193">
        <f>ROUND(I158*H158,2)</f>
        <v>0</v>
      </c>
      <c r="BL158" s="18" t="s">
        <v>133</v>
      </c>
      <c r="BM158" s="192" t="s">
        <v>809</v>
      </c>
    </row>
    <row r="159" s="2" customFormat="1">
      <c r="A159" s="37"/>
      <c r="B159" s="38"/>
      <c r="C159" s="37"/>
      <c r="D159" s="194" t="s">
        <v>135</v>
      </c>
      <c r="E159" s="37"/>
      <c r="F159" s="195" t="s">
        <v>220</v>
      </c>
      <c r="G159" s="37"/>
      <c r="H159" s="37"/>
      <c r="I159" s="196"/>
      <c r="J159" s="37"/>
      <c r="K159" s="37"/>
      <c r="L159" s="38"/>
      <c r="M159" s="197"/>
      <c r="N159" s="19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135</v>
      </c>
      <c r="AU159" s="18" t="s">
        <v>83</v>
      </c>
    </row>
    <row r="160" s="15" customFormat="1">
      <c r="A160" s="15"/>
      <c r="B160" s="215"/>
      <c r="C160" s="15"/>
      <c r="D160" s="194" t="s">
        <v>137</v>
      </c>
      <c r="E160" s="216" t="s">
        <v>1</v>
      </c>
      <c r="F160" s="217" t="s">
        <v>235</v>
      </c>
      <c r="G160" s="15"/>
      <c r="H160" s="216" t="s">
        <v>1</v>
      </c>
      <c r="I160" s="218"/>
      <c r="J160" s="15"/>
      <c r="K160" s="15"/>
      <c r="L160" s="215"/>
      <c r="M160" s="219"/>
      <c r="N160" s="220"/>
      <c r="O160" s="220"/>
      <c r="P160" s="220"/>
      <c r="Q160" s="220"/>
      <c r="R160" s="220"/>
      <c r="S160" s="220"/>
      <c r="T160" s="22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6" t="s">
        <v>137</v>
      </c>
      <c r="AU160" s="216" t="s">
        <v>83</v>
      </c>
      <c r="AV160" s="15" t="s">
        <v>81</v>
      </c>
      <c r="AW160" s="15" t="s">
        <v>30</v>
      </c>
      <c r="AX160" s="15" t="s">
        <v>74</v>
      </c>
      <c r="AY160" s="216" t="s">
        <v>127</v>
      </c>
    </row>
    <row r="161" s="13" customFormat="1">
      <c r="A161" s="13"/>
      <c r="B161" s="199"/>
      <c r="C161" s="13"/>
      <c r="D161" s="194" t="s">
        <v>137</v>
      </c>
      <c r="E161" s="200" t="s">
        <v>1</v>
      </c>
      <c r="F161" s="201" t="s">
        <v>810</v>
      </c>
      <c r="G161" s="13"/>
      <c r="H161" s="202">
        <v>14.391</v>
      </c>
      <c r="I161" s="203"/>
      <c r="J161" s="13"/>
      <c r="K161" s="13"/>
      <c r="L161" s="199"/>
      <c r="M161" s="204"/>
      <c r="N161" s="205"/>
      <c r="O161" s="205"/>
      <c r="P161" s="205"/>
      <c r="Q161" s="205"/>
      <c r="R161" s="205"/>
      <c r="S161" s="205"/>
      <c r="T161" s="20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0" t="s">
        <v>137</v>
      </c>
      <c r="AU161" s="200" t="s">
        <v>83</v>
      </c>
      <c r="AV161" s="13" t="s">
        <v>83</v>
      </c>
      <c r="AW161" s="13" t="s">
        <v>30</v>
      </c>
      <c r="AX161" s="13" t="s">
        <v>81</v>
      </c>
      <c r="AY161" s="200" t="s">
        <v>127</v>
      </c>
    </row>
    <row r="162" s="2" customFormat="1" ht="33" customHeight="1">
      <c r="A162" s="37"/>
      <c r="B162" s="179"/>
      <c r="C162" s="180" t="s">
        <v>200</v>
      </c>
      <c r="D162" s="180" t="s">
        <v>129</v>
      </c>
      <c r="E162" s="181" t="s">
        <v>225</v>
      </c>
      <c r="F162" s="182" t="s">
        <v>811</v>
      </c>
      <c r="G162" s="183" t="s">
        <v>218</v>
      </c>
      <c r="H162" s="184">
        <v>14.391</v>
      </c>
      <c r="I162" s="185"/>
      <c r="J162" s="186">
        <f>ROUND(I162*H162,2)</f>
        <v>0</v>
      </c>
      <c r="K162" s="187"/>
      <c r="L162" s="38"/>
      <c r="M162" s="188" t="s">
        <v>1</v>
      </c>
      <c r="N162" s="189" t="s">
        <v>39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133</v>
      </c>
      <c r="AT162" s="192" t="s">
        <v>129</v>
      </c>
      <c r="AU162" s="192" t="s">
        <v>83</v>
      </c>
      <c r="AY162" s="18" t="s">
        <v>127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81</v>
      </c>
      <c r="BK162" s="193">
        <f>ROUND(I162*H162,2)</f>
        <v>0</v>
      </c>
      <c r="BL162" s="18" t="s">
        <v>133</v>
      </c>
      <c r="BM162" s="192" t="s">
        <v>812</v>
      </c>
    </row>
    <row r="163" s="2" customFormat="1">
      <c r="A163" s="37"/>
      <c r="B163" s="38"/>
      <c r="C163" s="37"/>
      <c r="D163" s="194" t="s">
        <v>135</v>
      </c>
      <c r="E163" s="37"/>
      <c r="F163" s="195" t="s">
        <v>228</v>
      </c>
      <c r="G163" s="37"/>
      <c r="H163" s="37"/>
      <c r="I163" s="196"/>
      <c r="J163" s="37"/>
      <c r="K163" s="37"/>
      <c r="L163" s="38"/>
      <c r="M163" s="197"/>
      <c r="N163" s="19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135</v>
      </c>
      <c r="AU163" s="18" t="s">
        <v>83</v>
      </c>
    </row>
    <row r="164" s="15" customFormat="1">
      <c r="A164" s="15"/>
      <c r="B164" s="215"/>
      <c r="C164" s="15"/>
      <c r="D164" s="194" t="s">
        <v>137</v>
      </c>
      <c r="E164" s="216" t="s">
        <v>1</v>
      </c>
      <c r="F164" s="217" t="s">
        <v>243</v>
      </c>
      <c r="G164" s="15"/>
      <c r="H164" s="216" t="s">
        <v>1</v>
      </c>
      <c r="I164" s="218"/>
      <c r="J164" s="15"/>
      <c r="K164" s="15"/>
      <c r="L164" s="215"/>
      <c r="M164" s="219"/>
      <c r="N164" s="220"/>
      <c r="O164" s="220"/>
      <c r="P164" s="220"/>
      <c r="Q164" s="220"/>
      <c r="R164" s="220"/>
      <c r="S164" s="220"/>
      <c r="T164" s="22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6" t="s">
        <v>137</v>
      </c>
      <c r="AU164" s="216" t="s">
        <v>83</v>
      </c>
      <c r="AV164" s="15" t="s">
        <v>81</v>
      </c>
      <c r="AW164" s="15" t="s">
        <v>30</v>
      </c>
      <c r="AX164" s="15" t="s">
        <v>74</v>
      </c>
      <c r="AY164" s="216" t="s">
        <v>127</v>
      </c>
    </row>
    <row r="165" s="13" customFormat="1">
      <c r="A165" s="13"/>
      <c r="B165" s="199"/>
      <c r="C165" s="13"/>
      <c r="D165" s="194" t="s">
        <v>137</v>
      </c>
      <c r="E165" s="200" t="s">
        <v>1</v>
      </c>
      <c r="F165" s="201" t="s">
        <v>810</v>
      </c>
      <c r="G165" s="13"/>
      <c r="H165" s="202">
        <v>14.391</v>
      </c>
      <c r="I165" s="203"/>
      <c r="J165" s="13"/>
      <c r="K165" s="13"/>
      <c r="L165" s="199"/>
      <c r="M165" s="204"/>
      <c r="N165" s="205"/>
      <c r="O165" s="205"/>
      <c r="P165" s="205"/>
      <c r="Q165" s="205"/>
      <c r="R165" s="205"/>
      <c r="S165" s="205"/>
      <c r="T165" s="20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0" t="s">
        <v>137</v>
      </c>
      <c r="AU165" s="200" t="s">
        <v>83</v>
      </c>
      <c r="AV165" s="13" t="s">
        <v>83</v>
      </c>
      <c r="AW165" s="13" t="s">
        <v>30</v>
      </c>
      <c r="AX165" s="13" t="s">
        <v>81</v>
      </c>
      <c r="AY165" s="200" t="s">
        <v>127</v>
      </c>
    </row>
    <row r="166" s="2" customFormat="1" ht="24.15" customHeight="1">
      <c r="A166" s="37"/>
      <c r="B166" s="179"/>
      <c r="C166" s="180" t="s">
        <v>209</v>
      </c>
      <c r="D166" s="180" t="s">
        <v>129</v>
      </c>
      <c r="E166" s="181" t="s">
        <v>813</v>
      </c>
      <c r="F166" s="182" t="s">
        <v>814</v>
      </c>
      <c r="G166" s="183" t="s">
        <v>218</v>
      </c>
      <c r="H166" s="184">
        <v>23.059000000000001</v>
      </c>
      <c r="I166" s="185"/>
      <c r="J166" s="186">
        <f>ROUND(I166*H166,2)</f>
        <v>0</v>
      </c>
      <c r="K166" s="187"/>
      <c r="L166" s="38"/>
      <c r="M166" s="188" t="s">
        <v>1</v>
      </c>
      <c r="N166" s="189" t="s">
        <v>39</v>
      </c>
      <c r="O166" s="7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133</v>
      </c>
      <c r="AT166" s="192" t="s">
        <v>129</v>
      </c>
      <c r="AU166" s="192" t="s">
        <v>83</v>
      </c>
      <c r="AY166" s="18" t="s">
        <v>127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81</v>
      </c>
      <c r="BK166" s="193">
        <f>ROUND(I166*H166,2)</f>
        <v>0</v>
      </c>
      <c r="BL166" s="18" t="s">
        <v>133</v>
      </c>
      <c r="BM166" s="192" t="s">
        <v>815</v>
      </c>
    </row>
    <row r="167" s="2" customFormat="1">
      <c r="A167" s="37"/>
      <c r="B167" s="38"/>
      <c r="C167" s="37"/>
      <c r="D167" s="194" t="s">
        <v>135</v>
      </c>
      <c r="E167" s="37"/>
      <c r="F167" s="195" t="s">
        <v>816</v>
      </c>
      <c r="G167" s="37"/>
      <c r="H167" s="37"/>
      <c r="I167" s="196"/>
      <c r="J167" s="37"/>
      <c r="K167" s="37"/>
      <c r="L167" s="38"/>
      <c r="M167" s="197"/>
      <c r="N167" s="19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135</v>
      </c>
      <c r="AU167" s="18" t="s">
        <v>83</v>
      </c>
    </row>
    <row r="168" s="15" customFormat="1">
      <c r="A168" s="15"/>
      <c r="B168" s="215"/>
      <c r="C168" s="15"/>
      <c r="D168" s="194" t="s">
        <v>137</v>
      </c>
      <c r="E168" s="216" t="s">
        <v>1</v>
      </c>
      <c r="F168" s="217" t="s">
        <v>817</v>
      </c>
      <c r="G168" s="15"/>
      <c r="H168" s="216" t="s">
        <v>1</v>
      </c>
      <c r="I168" s="218"/>
      <c r="J168" s="15"/>
      <c r="K168" s="15"/>
      <c r="L168" s="215"/>
      <c r="M168" s="219"/>
      <c r="N168" s="220"/>
      <c r="O168" s="220"/>
      <c r="P168" s="220"/>
      <c r="Q168" s="220"/>
      <c r="R168" s="220"/>
      <c r="S168" s="220"/>
      <c r="T168" s="22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6" t="s">
        <v>137</v>
      </c>
      <c r="AU168" s="216" t="s">
        <v>83</v>
      </c>
      <c r="AV168" s="15" t="s">
        <v>81</v>
      </c>
      <c r="AW168" s="15" t="s">
        <v>30</v>
      </c>
      <c r="AX168" s="15" t="s">
        <v>74</v>
      </c>
      <c r="AY168" s="216" t="s">
        <v>127</v>
      </c>
    </row>
    <row r="169" s="13" customFormat="1">
      <c r="A169" s="13"/>
      <c r="B169" s="199"/>
      <c r="C169" s="13"/>
      <c r="D169" s="194" t="s">
        <v>137</v>
      </c>
      <c r="E169" s="200" t="s">
        <v>1</v>
      </c>
      <c r="F169" s="201" t="s">
        <v>818</v>
      </c>
      <c r="G169" s="13"/>
      <c r="H169" s="202">
        <v>23.059000000000001</v>
      </c>
      <c r="I169" s="203"/>
      <c r="J169" s="13"/>
      <c r="K169" s="13"/>
      <c r="L169" s="199"/>
      <c r="M169" s="204"/>
      <c r="N169" s="205"/>
      <c r="O169" s="205"/>
      <c r="P169" s="205"/>
      <c r="Q169" s="205"/>
      <c r="R169" s="205"/>
      <c r="S169" s="205"/>
      <c r="T169" s="20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0" t="s">
        <v>137</v>
      </c>
      <c r="AU169" s="200" t="s">
        <v>83</v>
      </c>
      <c r="AV169" s="13" t="s">
        <v>83</v>
      </c>
      <c r="AW169" s="13" t="s">
        <v>30</v>
      </c>
      <c r="AX169" s="13" t="s">
        <v>81</v>
      </c>
      <c r="AY169" s="200" t="s">
        <v>127</v>
      </c>
    </row>
    <row r="170" s="2" customFormat="1" ht="24.15" customHeight="1">
      <c r="A170" s="37"/>
      <c r="B170" s="179"/>
      <c r="C170" s="180" t="s">
        <v>8</v>
      </c>
      <c r="D170" s="180" t="s">
        <v>129</v>
      </c>
      <c r="E170" s="181" t="s">
        <v>819</v>
      </c>
      <c r="F170" s="182" t="s">
        <v>820</v>
      </c>
      <c r="G170" s="183" t="s">
        <v>218</v>
      </c>
      <c r="H170" s="184">
        <v>23.059000000000001</v>
      </c>
      <c r="I170" s="185"/>
      <c r="J170" s="186">
        <f>ROUND(I170*H170,2)</f>
        <v>0</v>
      </c>
      <c r="K170" s="187"/>
      <c r="L170" s="38"/>
      <c r="M170" s="188" t="s">
        <v>1</v>
      </c>
      <c r="N170" s="189" t="s">
        <v>39</v>
      </c>
      <c r="O170" s="7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133</v>
      </c>
      <c r="AT170" s="192" t="s">
        <v>129</v>
      </c>
      <c r="AU170" s="192" t="s">
        <v>83</v>
      </c>
      <c r="AY170" s="18" t="s">
        <v>127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81</v>
      </c>
      <c r="BK170" s="193">
        <f>ROUND(I170*H170,2)</f>
        <v>0</v>
      </c>
      <c r="BL170" s="18" t="s">
        <v>133</v>
      </c>
      <c r="BM170" s="192" t="s">
        <v>821</v>
      </c>
    </row>
    <row r="171" s="2" customFormat="1">
      <c r="A171" s="37"/>
      <c r="B171" s="38"/>
      <c r="C171" s="37"/>
      <c r="D171" s="194" t="s">
        <v>135</v>
      </c>
      <c r="E171" s="37"/>
      <c r="F171" s="195" t="s">
        <v>822</v>
      </c>
      <c r="G171" s="37"/>
      <c r="H171" s="37"/>
      <c r="I171" s="196"/>
      <c r="J171" s="37"/>
      <c r="K171" s="37"/>
      <c r="L171" s="38"/>
      <c r="M171" s="197"/>
      <c r="N171" s="19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135</v>
      </c>
      <c r="AU171" s="18" t="s">
        <v>83</v>
      </c>
    </row>
    <row r="172" s="13" customFormat="1">
      <c r="A172" s="13"/>
      <c r="B172" s="199"/>
      <c r="C172" s="13"/>
      <c r="D172" s="194" t="s">
        <v>137</v>
      </c>
      <c r="E172" s="200" t="s">
        <v>1</v>
      </c>
      <c r="F172" s="201" t="s">
        <v>818</v>
      </c>
      <c r="G172" s="13"/>
      <c r="H172" s="202">
        <v>23.059000000000001</v>
      </c>
      <c r="I172" s="203"/>
      <c r="J172" s="13"/>
      <c r="K172" s="13"/>
      <c r="L172" s="199"/>
      <c r="M172" s="204"/>
      <c r="N172" s="205"/>
      <c r="O172" s="205"/>
      <c r="P172" s="205"/>
      <c r="Q172" s="205"/>
      <c r="R172" s="205"/>
      <c r="S172" s="205"/>
      <c r="T172" s="20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0" t="s">
        <v>137</v>
      </c>
      <c r="AU172" s="200" t="s">
        <v>83</v>
      </c>
      <c r="AV172" s="13" t="s">
        <v>83</v>
      </c>
      <c r="AW172" s="13" t="s">
        <v>30</v>
      </c>
      <c r="AX172" s="13" t="s">
        <v>81</v>
      </c>
      <c r="AY172" s="200" t="s">
        <v>127</v>
      </c>
    </row>
    <row r="173" s="2" customFormat="1" ht="21.75" customHeight="1">
      <c r="A173" s="37"/>
      <c r="B173" s="179"/>
      <c r="C173" s="180" t="s">
        <v>224</v>
      </c>
      <c r="D173" s="180" t="s">
        <v>129</v>
      </c>
      <c r="E173" s="181" t="s">
        <v>823</v>
      </c>
      <c r="F173" s="182" t="s">
        <v>824</v>
      </c>
      <c r="G173" s="183" t="s">
        <v>132</v>
      </c>
      <c r="H173" s="184">
        <v>36.719999999999999</v>
      </c>
      <c r="I173" s="185"/>
      <c r="J173" s="186">
        <f>ROUND(I173*H173,2)</f>
        <v>0</v>
      </c>
      <c r="K173" s="187"/>
      <c r="L173" s="38"/>
      <c r="M173" s="188" t="s">
        <v>1</v>
      </c>
      <c r="N173" s="189" t="s">
        <v>39</v>
      </c>
      <c r="O173" s="76"/>
      <c r="P173" s="190">
        <f>O173*H173</f>
        <v>0</v>
      </c>
      <c r="Q173" s="190">
        <v>0.00149</v>
      </c>
      <c r="R173" s="190">
        <f>Q173*H173</f>
        <v>0.054712799999999999</v>
      </c>
      <c r="S173" s="190">
        <v>0</v>
      </c>
      <c r="T173" s="19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2" t="s">
        <v>133</v>
      </c>
      <c r="AT173" s="192" t="s">
        <v>129</v>
      </c>
      <c r="AU173" s="192" t="s">
        <v>83</v>
      </c>
      <c r="AY173" s="18" t="s">
        <v>127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8" t="s">
        <v>81</v>
      </c>
      <c r="BK173" s="193">
        <f>ROUND(I173*H173,2)</f>
        <v>0</v>
      </c>
      <c r="BL173" s="18" t="s">
        <v>133</v>
      </c>
      <c r="BM173" s="192" t="s">
        <v>825</v>
      </c>
    </row>
    <row r="174" s="2" customFormat="1">
      <c r="A174" s="37"/>
      <c r="B174" s="38"/>
      <c r="C174" s="37"/>
      <c r="D174" s="194" t="s">
        <v>135</v>
      </c>
      <c r="E174" s="37"/>
      <c r="F174" s="195" t="s">
        <v>826</v>
      </c>
      <c r="G174" s="37"/>
      <c r="H174" s="37"/>
      <c r="I174" s="196"/>
      <c r="J174" s="37"/>
      <c r="K174" s="37"/>
      <c r="L174" s="38"/>
      <c r="M174" s="197"/>
      <c r="N174" s="19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135</v>
      </c>
      <c r="AU174" s="18" t="s">
        <v>83</v>
      </c>
    </row>
    <row r="175" s="13" customFormat="1">
      <c r="A175" s="13"/>
      <c r="B175" s="199"/>
      <c r="C175" s="13"/>
      <c r="D175" s="194" t="s">
        <v>137</v>
      </c>
      <c r="E175" s="200" t="s">
        <v>1</v>
      </c>
      <c r="F175" s="201" t="s">
        <v>827</v>
      </c>
      <c r="G175" s="13"/>
      <c r="H175" s="202">
        <v>36.719999999999999</v>
      </c>
      <c r="I175" s="203"/>
      <c r="J175" s="13"/>
      <c r="K175" s="13"/>
      <c r="L175" s="199"/>
      <c r="M175" s="204"/>
      <c r="N175" s="205"/>
      <c r="O175" s="205"/>
      <c r="P175" s="205"/>
      <c r="Q175" s="205"/>
      <c r="R175" s="205"/>
      <c r="S175" s="205"/>
      <c r="T175" s="20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0" t="s">
        <v>137</v>
      </c>
      <c r="AU175" s="200" t="s">
        <v>83</v>
      </c>
      <c r="AV175" s="13" t="s">
        <v>83</v>
      </c>
      <c r="AW175" s="13" t="s">
        <v>30</v>
      </c>
      <c r="AX175" s="13" t="s">
        <v>81</v>
      </c>
      <c r="AY175" s="200" t="s">
        <v>127</v>
      </c>
    </row>
    <row r="176" s="2" customFormat="1" ht="16.5" customHeight="1">
      <c r="A176" s="37"/>
      <c r="B176" s="179"/>
      <c r="C176" s="180" t="s">
        <v>230</v>
      </c>
      <c r="D176" s="180" t="s">
        <v>129</v>
      </c>
      <c r="E176" s="181" t="s">
        <v>828</v>
      </c>
      <c r="F176" s="182" t="s">
        <v>829</v>
      </c>
      <c r="G176" s="183" t="s">
        <v>132</v>
      </c>
      <c r="H176" s="184">
        <v>36.719999999999999</v>
      </c>
      <c r="I176" s="185"/>
      <c r="J176" s="186">
        <f>ROUND(I176*H176,2)</f>
        <v>0</v>
      </c>
      <c r="K176" s="187"/>
      <c r="L176" s="38"/>
      <c r="M176" s="188" t="s">
        <v>1</v>
      </c>
      <c r="N176" s="189" t="s">
        <v>39</v>
      </c>
      <c r="O176" s="7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2" t="s">
        <v>133</v>
      </c>
      <c r="AT176" s="192" t="s">
        <v>129</v>
      </c>
      <c r="AU176" s="192" t="s">
        <v>83</v>
      </c>
      <c r="AY176" s="18" t="s">
        <v>127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81</v>
      </c>
      <c r="BK176" s="193">
        <f>ROUND(I176*H176,2)</f>
        <v>0</v>
      </c>
      <c r="BL176" s="18" t="s">
        <v>133</v>
      </c>
      <c r="BM176" s="192" t="s">
        <v>830</v>
      </c>
    </row>
    <row r="177" s="2" customFormat="1">
      <c r="A177" s="37"/>
      <c r="B177" s="38"/>
      <c r="C177" s="37"/>
      <c r="D177" s="194" t="s">
        <v>135</v>
      </c>
      <c r="E177" s="37"/>
      <c r="F177" s="195" t="s">
        <v>831</v>
      </c>
      <c r="G177" s="37"/>
      <c r="H177" s="37"/>
      <c r="I177" s="196"/>
      <c r="J177" s="37"/>
      <c r="K177" s="37"/>
      <c r="L177" s="38"/>
      <c r="M177" s="197"/>
      <c r="N177" s="19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135</v>
      </c>
      <c r="AU177" s="18" t="s">
        <v>83</v>
      </c>
    </row>
    <row r="178" s="2" customFormat="1" ht="21.75" customHeight="1">
      <c r="A178" s="37"/>
      <c r="B178" s="179"/>
      <c r="C178" s="180" t="s">
        <v>238</v>
      </c>
      <c r="D178" s="180" t="s">
        <v>129</v>
      </c>
      <c r="E178" s="181" t="s">
        <v>832</v>
      </c>
      <c r="F178" s="182" t="s">
        <v>833</v>
      </c>
      <c r="G178" s="183" t="s">
        <v>218</v>
      </c>
      <c r="H178" s="184">
        <v>29.888999999999999</v>
      </c>
      <c r="I178" s="185"/>
      <c r="J178" s="186">
        <f>ROUND(I178*H178,2)</f>
        <v>0</v>
      </c>
      <c r="K178" s="187"/>
      <c r="L178" s="38"/>
      <c r="M178" s="188" t="s">
        <v>1</v>
      </c>
      <c r="N178" s="189" t="s">
        <v>39</v>
      </c>
      <c r="O178" s="76"/>
      <c r="P178" s="190">
        <f>O178*H178</f>
        <v>0</v>
      </c>
      <c r="Q178" s="190">
        <v>0.0013600000000000001</v>
      </c>
      <c r="R178" s="190">
        <f>Q178*H178</f>
        <v>0.040649040000000004</v>
      </c>
      <c r="S178" s="190">
        <v>0</v>
      </c>
      <c r="T178" s="19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2" t="s">
        <v>133</v>
      </c>
      <c r="AT178" s="192" t="s">
        <v>129</v>
      </c>
      <c r="AU178" s="192" t="s">
        <v>83</v>
      </c>
      <c r="AY178" s="18" t="s">
        <v>127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81</v>
      </c>
      <c r="BK178" s="193">
        <f>ROUND(I178*H178,2)</f>
        <v>0</v>
      </c>
      <c r="BL178" s="18" t="s">
        <v>133</v>
      </c>
      <c r="BM178" s="192" t="s">
        <v>834</v>
      </c>
    </row>
    <row r="179" s="2" customFormat="1">
      <c r="A179" s="37"/>
      <c r="B179" s="38"/>
      <c r="C179" s="37"/>
      <c r="D179" s="194" t="s">
        <v>135</v>
      </c>
      <c r="E179" s="37"/>
      <c r="F179" s="195" t="s">
        <v>835</v>
      </c>
      <c r="G179" s="37"/>
      <c r="H179" s="37"/>
      <c r="I179" s="196"/>
      <c r="J179" s="37"/>
      <c r="K179" s="37"/>
      <c r="L179" s="38"/>
      <c r="M179" s="197"/>
      <c r="N179" s="19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135</v>
      </c>
      <c r="AU179" s="18" t="s">
        <v>83</v>
      </c>
    </row>
    <row r="180" s="13" customFormat="1">
      <c r="A180" s="13"/>
      <c r="B180" s="199"/>
      <c r="C180" s="13"/>
      <c r="D180" s="194" t="s">
        <v>137</v>
      </c>
      <c r="E180" s="200" t="s">
        <v>1</v>
      </c>
      <c r="F180" s="201" t="s">
        <v>836</v>
      </c>
      <c r="G180" s="13"/>
      <c r="H180" s="202">
        <v>29.888999999999999</v>
      </c>
      <c r="I180" s="203"/>
      <c r="J180" s="13"/>
      <c r="K180" s="13"/>
      <c r="L180" s="199"/>
      <c r="M180" s="204"/>
      <c r="N180" s="205"/>
      <c r="O180" s="205"/>
      <c r="P180" s="205"/>
      <c r="Q180" s="205"/>
      <c r="R180" s="205"/>
      <c r="S180" s="205"/>
      <c r="T180" s="20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0" t="s">
        <v>137</v>
      </c>
      <c r="AU180" s="200" t="s">
        <v>83</v>
      </c>
      <c r="AV180" s="13" t="s">
        <v>83</v>
      </c>
      <c r="AW180" s="13" t="s">
        <v>30</v>
      </c>
      <c r="AX180" s="13" t="s">
        <v>81</v>
      </c>
      <c r="AY180" s="200" t="s">
        <v>127</v>
      </c>
    </row>
    <row r="181" s="2" customFormat="1" ht="24.15" customHeight="1">
      <c r="A181" s="37"/>
      <c r="B181" s="179"/>
      <c r="C181" s="180" t="s">
        <v>244</v>
      </c>
      <c r="D181" s="180" t="s">
        <v>129</v>
      </c>
      <c r="E181" s="181" t="s">
        <v>837</v>
      </c>
      <c r="F181" s="182" t="s">
        <v>838</v>
      </c>
      <c r="G181" s="183" t="s">
        <v>218</v>
      </c>
      <c r="H181" s="184">
        <v>29.888999999999999</v>
      </c>
      <c r="I181" s="185"/>
      <c r="J181" s="186">
        <f>ROUND(I181*H181,2)</f>
        <v>0</v>
      </c>
      <c r="K181" s="187"/>
      <c r="L181" s="38"/>
      <c r="M181" s="188" t="s">
        <v>1</v>
      </c>
      <c r="N181" s="189" t="s">
        <v>39</v>
      </c>
      <c r="O181" s="7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2" t="s">
        <v>133</v>
      </c>
      <c r="AT181" s="192" t="s">
        <v>129</v>
      </c>
      <c r="AU181" s="192" t="s">
        <v>83</v>
      </c>
      <c r="AY181" s="18" t="s">
        <v>127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81</v>
      </c>
      <c r="BK181" s="193">
        <f>ROUND(I181*H181,2)</f>
        <v>0</v>
      </c>
      <c r="BL181" s="18" t="s">
        <v>133</v>
      </c>
      <c r="BM181" s="192" t="s">
        <v>839</v>
      </c>
    </row>
    <row r="182" s="2" customFormat="1">
      <c r="A182" s="37"/>
      <c r="B182" s="38"/>
      <c r="C182" s="37"/>
      <c r="D182" s="194" t="s">
        <v>135</v>
      </c>
      <c r="E182" s="37"/>
      <c r="F182" s="195" t="s">
        <v>840</v>
      </c>
      <c r="G182" s="37"/>
      <c r="H182" s="37"/>
      <c r="I182" s="196"/>
      <c r="J182" s="37"/>
      <c r="K182" s="37"/>
      <c r="L182" s="38"/>
      <c r="M182" s="197"/>
      <c r="N182" s="19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135</v>
      </c>
      <c r="AU182" s="18" t="s">
        <v>83</v>
      </c>
    </row>
    <row r="183" s="2" customFormat="1" ht="21.75" customHeight="1">
      <c r="A183" s="37"/>
      <c r="B183" s="179"/>
      <c r="C183" s="180" t="s">
        <v>249</v>
      </c>
      <c r="D183" s="180" t="s">
        <v>129</v>
      </c>
      <c r="E183" s="181" t="s">
        <v>841</v>
      </c>
      <c r="F183" s="182" t="s">
        <v>842</v>
      </c>
      <c r="G183" s="183" t="s">
        <v>132</v>
      </c>
      <c r="H183" s="184">
        <v>36.719999999999999</v>
      </c>
      <c r="I183" s="185"/>
      <c r="J183" s="186">
        <f>ROUND(I183*H183,2)</f>
        <v>0</v>
      </c>
      <c r="K183" s="187"/>
      <c r="L183" s="38"/>
      <c r="M183" s="188" t="s">
        <v>1</v>
      </c>
      <c r="N183" s="189" t="s">
        <v>39</v>
      </c>
      <c r="O183" s="76"/>
      <c r="P183" s="190">
        <f>O183*H183</f>
        <v>0</v>
      </c>
      <c r="Q183" s="190">
        <v>0.0040499999999999998</v>
      </c>
      <c r="R183" s="190">
        <f>Q183*H183</f>
        <v>0.14871599999999999</v>
      </c>
      <c r="S183" s="190">
        <v>0</v>
      </c>
      <c r="T183" s="19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2" t="s">
        <v>133</v>
      </c>
      <c r="AT183" s="192" t="s">
        <v>129</v>
      </c>
      <c r="AU183" s="192" t="s">
        <v>83</v>
      </c>
      <c r="AY183" s="18" t="s">
        <v>127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81</v>
      </c>
      <c r="BK183" s="193">
        <f>ROUND(I183*H183,2)</f>
        <v>0</v>
      </c>
      <c r="BL183" s="18" t="s">
        <v>133</v>
      </c>
      <c r="BM183" s="192" t="s">
        <v>843</v>
      </c>
    </row>
    <row r="184" s="2" customFormat="1">
      <c r="A184" s="37"/>
      <c r="B184" s="38"/>
      <c r="C184" s="37"/>
      <c r="D184" s="194" t="s">
        <v>135</v>
      </c>
      <c r="E184" s="37"/>
      <c r="F184" s="195" t="s">
        <v>844</v>
      </c>
      <c r="G184" s="37"/>
      <c r="H184" s="37"/>
      <c r="I184" s="196"/>
      <c r="J184" s="37"/>
      <c r="K184" s="37"/>
      <c r="L184" s="38"/>
      <c r="M184" s="197"/>
      <c r="N184" s="19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135</v>
      </c>
      <c r="AU184" s="18" t="s">
        <v>83</v>
      </c>
    </row>
    <row r="185" s="2" customFormat="1" ht="21.75" customHeight="1">
      <c r="A185" s="37"/>
      <c r="B185" s="179"/>
      <c r="C185" s="180" t="s">
        <v>254</v>
      </c>
      <c r="D185" s="180" t="s">
        <v>129</v>
      </c>
      <c r="E185" s="181" t="s">
        <v>845</v>
      </c>
      <c r="F185" s="182" t="s">
        <v>846</v>
      </c>
      <c r="G185" s="183" t="s">
        <v>132</v>
      </c>
      <c r="H185" s="184">
        <v>36.719999999999999</v>
      </c>
      <c r="I185" s="185"/>
      <c r="J185" s="186">
        <f>ROUND(I185*H185,2)</f>
        <v>0</v>
      </c>
      <c r="K185" s="187"/>
      <c r="L185" s="38"/>
      <c r="M185" s="188" t="s">
        <v>1</v>
      </c>
      <c r="N185" s="189" t="s">
        <v>39</v>
      </c>
      <c r="O185" s="76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133</v>
      </c>
      <c r="AT185" s="192" t="s">
        <v>129</v>
      </c>
      <c r="AU185" s="192" t="s">
        <v>83</v>
      </c>
      <c r="AY185" s="18" t="s">
        <v>127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81</v>
      </c>
      <c r="BK185" s="193">
        <f>ROUND(I185*H185,2)</f>
        <v>0</v>
      </c>
      <c r="BL185" s="18" t="s">
        <v>133</v>
      </c>
      <c r="BM185" s="192" t="s">
        <v>847</v>
      </c>
    </row>
    <row r="186" s="2" customFormat="1">
      <c r="A186" s="37"/>
      <c r="B186" s="38"/>
      <c r="C186" s="37"/>
      <c r="D186" s="194" t="s">
        <v>135</v>
      </c>
      <c r="E186" s="37"/>
      <c r="F186" s="195" t="s">
        <v>848</v>
      </c>
      <c r="G186" s="37"/>
      <c r="H186" s="37"/>
      <c r="I186" s="196"/>
      <c r="J186" s="37"/>
      <c r="K186" s="37"/>
      <c r="L186" s="38"/>
      <c r="M186" s="197"/>
      <c r="N186" s="19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135</v>
      </c>
      <c r="AU186" s="18" t="s">
        <v>83</v>
      </c>
    </row>
    <row r="187" s="2" customFormat="1" ht="21.75" customHeight="1">
      <c r="A187" s="37"/>
      <c r="B187" s="179"/>
      <c r="C187" s="180" t="s">
        <v>261</v>
      </c>
      <c r="D187" s="180" t="s">
        <v>129</v>
      </c>
      <c r="E187" s="181" t="s">
        <v>255</v>
      </c>
      <c r="F187" s="182" t="s">
        <v>256</v>
      </c>
      <c r="G187" s="183" t="s">
        <v>132</v>
      </c>
      <c r="H187" s="184">
        <v>83.849999999999994</v>
      </c>
      <c r="I187" s="185"/>
      <c r="J187" s="186">
        <f>ROUND(I187*H187,2)</f>
        <v>0</v>
      </c>
      <c r="K187" s="187"/>
      <c r="L187" s="38"/>
      <c r="M187" s="188" t="s">
        <v>1</v>
      </c>
      <c r="N187" s="189" t="s">
        <v>39</v>
      </c>
      <c r="O187" s="76"/>
      <c r="P187" s="190">
        <f>O187*H187</f>
        <v>0</v>
      </c>
      <c r="Q187" s="190">
        <v>0.00058</v>
      </c>
      <c r="R187" s="190">
        <f>Q187*H187</f>
        <v>0.048632999999999996</v>
      </c>
      <c r="S187" s="190">
        <v>0</v>
      </c>
      <c r="T187" s="19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2" t="s">
        <v>133</v>
      </c>
      <c r="AT187" s="192" t="s">
        <v>129</v>
      </c>
      <c r="AU187" s="192" t="s">
        <v>83</v>
      </c>
      <c r="AY187" s="18" t="s">
        <v>127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8" t="s">
        <v>81</v>
      </c>
      <c r="BK187" s="193">
        <f>ROUND(I187*H187,2)</f>
        <v>0</v>
      </c>
      <c r="BL187" s="18" t="s">
        <v>133</v>
      </c>
      <c r="BM187" s="192" t="s">
        <v>849</v>
      </c>
    </row>
    <row r="188" s="2" customFormat="1">
      <c r="A188" s="37"/>
      <c r="B188" s="38"/>
      <c r="C188" s="37"/>
      <c r="D188" s="194" t="s">
        <v>135</v>
      </c>
      <c r="E188" s="37"/>
      <c r="F188" s="195" t="s">
        <v>258</v>
      </c>
      <c r="G188" s="37"/>
      <c r="H188" s="37"/>
      <c r="I188" s="196"/>
      <c r="J188" s="37"/>
      <c r="K188" s="37"/>
      <c r="L188" s="38"/>
      <c r="M188" s="197"/>
      <c r="N188" s="19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135</v>
      </c>
      <c r="AU188" s="18" t="s">
        <v>83</v>
      </c>
    </row>
    <row r="189" s="13" customFormat="1">
      <c r="A189" s="13"/>
      <c r="B189" s="199"/>
      <c r="C189" s="13"/>
      <c r="D189" s="194" t="s">
        <v>137</v>
      </c>
      <c r="E189" s="200" t="s">
        <v>1</v>
      </c>
      <c r="F189" s="201" t="s">
        <v>850</v>
      </c>
      <c r="G189" s="13"/>
      <c r="H189" s="202">
        <v>83.849999999999994</v>
      </c>
      <c r="I189" s="203"/>
      <c r="J189" s="13"/>
      <c r="K189" s="13"/>
      <c r="L189" s="199"/>
      <c r="M189" s="204"/>
      <c r="N189" s="205"/>
      <c r="O189" s="205"/>
      <c r="P189" s="205"/>
      <c r="Q189" s="205"/>
      <c r="R189" s="205"/>
      <c r="S189" s="205"/>
      <c r="T189" s="20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0" t="s">
        <v>137</v>
      </c>
      <c r="AU189" s="200" t="s">
        <v>83</v>
      </c>
      <c r="AV189" s="13" t="s">
        <v>83</v>
      </c>
      <c r="AW189" s="13" t="s">
        <v>30</v>
      </c>
      <c r="AX189" s="13" t="s">
        <v>81</v>
      </c>
      <c r="AY189" s="200" t="s">
        <v>127</v>
      </c>
    </row>
    <row r="190" s="2" customFormat="1" ht="21.75" customHeight="1">
      <c r="A190" s="37"/>
      <c r="B190" s="179"/>
      <c r="C190" s="180" t="s">
        <v>268</v>
      </c>
      <c r="D190" s="180" t="s">
        <v>129</v>
      </c>
      <c r="E190" s="181" t="s">
        <v>269</v>
      </c>
      <c r="F190" s="182" t="s">
        <v>270</v>
      </c>
      <c r="G190" s="183" t="s">
        <v>132</v>
      </c>
      <c r="H190" s="184">
        <v>83.849999999999994</v>
      </c>
      <c r="I190" s="185"/>
      <c r="J190" s="186">
        <f>ROUND(I190*H190,2)</f>
        <v>0</v>
      </c>
      <c r="K190" s="187"/>
      <c r="L190" s="38"/>
      <c r="M190" s="188" t="s">
        <v>1</v>
      </c>
      <c r="N190" s="189" t="s">
        <v>39</v>
      </c>
      <c r="O190" s="76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2" t="s">
        <v>133</v>
      </c>
      <c r="AT190" s="192" t="s">
        <v>129</v>
      </c>
      <c r="AU190" s="192" t="s">
        <v>83</v>
      </c>
      <c r="AY190" s="18" t="s">
        <v>127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8" t="s">
        <v>81</v>
      </c>
      <c r="BK190" s="193">
        <f>ROUND(I190*H190,2)</f>
        <v>0</v>
      </c>
      <c r="BL190" s="18" t="s">
        <v>133</v>
      </c>
      <c r="BM190" s="192" t="s">
        <v>851</v>
      </c>
    </row>
    <row r="191" s="2" customFormat="1">
      <c r="A191" s="37"/>
      <c r="B191" s="38"/>
      <c r="C191" s="37"/>
      <c r="D191" s="194" t="s">
        <v>135</v>
      </c>
      <c r="E191" s="37"/>
      <c r="F191" s="195" t="s">
        <v>272</v>
      </c>
      <c r="G191" s="37"/>
      <c r="H191" s="37"/>
      <c r="I191" s="196"/>
      <c r="J191" s="37"/>
      <c r="K191" s="37"/>
      <c r="L191" s="38"/>
      <c r="M191" s="197"/>
      <c r="N191" s="19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135</v>
      </c>
      <c r="AU191" s="18" t="s">
        <v>83</v>
      </c>
    </row>
    <row r="192" s="2" customFormat="1" ht="33" customHeight="1">
      <c r="A192" s="37"/>
      <c r="B192" s="179"/>
      <c r="C192" s="180" t="s">
        <v>7</v>
      </c>
      <c r="D192" s="180" t="s">
        <v>129</v>
      </c>
      <c r="E192" s="181" t="s">
        <v>852</v>
      </c>
      <c r="F192" s="182" t="s">
        <v>853</v>
      </c>
      <c r="G192" s="183" t="s">
        <v>218</v>
      </c>
      <c r="H192" s="184">
        <v>21.783000000000001</v>
      </c>
      <c r="I192" s="185"/>
      <c r="J192" s="186">
        <f>ROUND(I192*H192,2)</f>
        <v>0</v>
      </c>
      <c r="K192" s="187"/>
      <c r="L192" s="38"/>
      <c r="M192" s="188" t="s">
        <v>1</v>
      </c>
      <c r="N192" s="189" t="s">
        <v>39</v>
      </c>
      <c r="O192" s="76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2" t="s">
        <v>133</v>
      </c>
      <c r="AT192" s="192" t="s">
        <v>129</v>
      </c>
      <c r="AU192" s="192" t="s">
        <v>83</v>
      </c>
      <c r="AY192" s="18" t="s">
        <v>127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81</v>
      </c>
      <c r="BK192" s="193">
        <f>ROUND(I192*H192,2)</f>
        <v>0</v>
      </c>
      <c r="BL192" s="18" t="s">
        <v>133</v>
      </c>
      <c r="BM192" s="192" t="s">
        <v>854</v>
      </c>
    </row>
    <row r="193" s="2" customFormat="1">
      <c r="A193" s="37"/>
      <c r="B193" s="38"/>
      <c r="C193" s="37"/>
      <c r="D193" s="194" t="s">
        <v>135</v>
      </c>
      <c r="E193" s="37"/>
      <c r="F193" s="195" t="s">
        <v>855</v>
      </c>
      <c r="G193" s="37"/>
      <c r="H193" s="37"/>
      <c r="I193" s="196"/>
      <c r="J193" s="37"/>
      <c r="K193" s="37"/>
      <c r="L193" s="38"/>
      <c r="M193" s="197"/>
      <c r="N193" s="19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135</v>
      </c>
      <c r="AU193" s="18" t="s">
        <v>83</v>
      </c>
    </row>
    <row r="194" s="13" customFormat="1">
      <c r="A194" s="13"/>
      <c r="B194" s="199"/>
      <c r="C194" s="13"/>
      <c r="D194" s="194" t="s">
        <v>137</v>
      </c>
      <c r="E194" s="200" t="s">
        <v>1</v>
      </c>
      <c r="F194" s="201" t="s">
        <v>856</v>
      </c>
      <c r="G194" s="13"/>
      <c r="H194" s="202">
        <v>8.7750000000000004</v>
      </c>
      <c r="I194" s="203"/>
      <c r="J194" s="13"/>
      <c r="K194" s="13"/>
      <c r="L194" s="199"/>
      <c r="M194" s="204"/>
      <c r="N194" s="205"/>
      <c r="O194" s="205"/>
      <c r="P194" s="205"/>
      <c r="Q194" s="205"/>
      <c r="R194" s="205"/>
      <c r="S194" s="205"/>
      <c r="T194" s="20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0" t="s">
        <v>137</v>
      </c>
      <c r="AU194" s="200" t="s">
        <v>83</v>
      </c>
      <c r="AV194" s="13" t="s">
        <v>83</v>
      </c>
      <c r="AW194" s="13" t="s">
        <v>30</v>
      </c>
      <c r="AX194" s="13" t="s">
        <v>74</v>
      </c>
      <c r="AY194" s="200" t="s">
        <v>127</v>
      </c>
    </row>
    <row r="195" s="13" customFormat="1">
      <c r="A195" s="13"/>
      <c r="B195" s="199"/>
      <c r="C195" s="13"/>
      <c r="D195" s="194" t="s">
        <v>137</v>
      </c>
      <c r="E195" s="200" t="s">
        <v>1</v>
      </c>
      <c r="F195" s="201" t="s">
        <v>857</v>
      </c>
      <c r="G195" s="13"/>
      <c r="H195" s="202">
        <v>13.007999999999999</v>
      </c>
      <c r="I195" s="203"/>
      <c r="J195" s="13"/>
      <c r="K195" s="13"/>
      <c r="L195" s="199"/>
      <c r="M195" s="204"/>
      <c r="N195" s="205"/>
      <c r="O195" s="205"/>
      <c r="P195" s="205"/>
      <c r="Q195" s="205"/>
      <c r="R195" s="205"/>
      <c r="S195" s="205"/>
      <c r="T195" s="20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0" t="s">
        <v>137</v>
      </c>
      <c r="AU195" s="200" t="s">
        <v>83</v>
      </c>
      <c r="AV195" s="13" t="s">
        <v>83</v>
      </c>
      <c r="AW195" s="13" t="s">
        <v>30</v>
      </c>
      <c r="AX195" s="13" t="s">
        <v>74</v>
      </c>
      <c r="AY195" s="200" t="s">
        <v>127</v>
      </c>
    </row>
    <row r="196" s="14" customFormat="1">
      <c r="A196" s="14"/>
      <c r="B196" s="207"/>
      <c r="C196" s="14"/>
      <c r="D196" s="194" t="s">
        <v>137</v>
      </c>
      <c r="E196" s="208" t="s">
        <v>1</v>
      </c>
      <c r="F196" s="209" t="s">
        <v>147</v>
      </c>
      <c r="G196" s="14"/>
      <c r="H196" s="210">
        <v>21.783000000000001</v>
      </c>
      <c r="I196" s="211"/>
      <c r="J196" s="14"/>
      <c r="K196" s="14"/>
      <c r="L196" s="207"/>
      <c r="M196" s="212"/>
      <c r="N196" s="213"/>
      <c r="O196" s="213"/>
      <c r="P196" s="213"/>
      <c r="Q196" s="213"/>
      <c r="R196" s="213"/>
      <c r="S196" s="213"/>
      <c r="T196" s="2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8" t="s">
        <v>137</v>
      </c>
      <c r="AU196" s="208" t="s">
        <v>83</v>
      </c>
      <c r="AV196" s="14" t="s">
        <v>133</v>
      </c>
      <c r="AW196" s="14" t="s">
        <v>30</v>
      </c>
      <c r="AX196" s="14" t="s">
        <v>81</v>
      </c>
      <c r="AY196" s="208" t="s">
        <v>127</v>
      </c>
    </row>
    <row r="197" s="2" customFormat="1" ht="37.8" customHeight="1">
      <c r="A197" s="37"/>
      <c r="B197" s="179"/>
      <c r="C197" s="180" t="s">
        <v>277</v>
      </c>
      <c r="D197" s="180" t="s">
        <v>129</v>
      </c>
      <c r="E197" s="181" t="s">
        <v>858</v>
      </c>
      <c r="F197" s="182" t="s">
        <v>859</v>
      </c>
      <c r="G197" s="183" t="s">
        <v>218</v>
      </c>
      <c r="H197" s="184">
        <v>217.83000000000001</v>
      </c>
      <c r="I197" s="185"/>
      <c r="J197" s="186">
        <f>ROUND(I197*H197,2)</f>
        <v>0</v>
      </c>
      <c r="K197" s="187"/>
      <c r="L197" s="38"/>
      <c r="M197" s="188" t="s">
        <v>1</v>
      </c>
      <c r="N197" s="189" t="s">
        <v>39</v>
      </c>
      <c r="O197" s="76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2" t="s">
        <v>133</v>
      </c>
      <c r="AT197" s="192" t="s">
        <v>129</v>
      </c>
      <c r="AU197" s="192" t="s">
        <v>83</v>
      </c>
      <c r="AY197" s="18" t="s">
        <v>127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8" t="s">
        <v>81</v>
      </c>
      <c r="BK197" s="193">
        <f>ROUND(I197*H197,2)</f>
        <v>0</v>
      </c>
      <c r="BL197" s="18" t="s">
        <v>133</v>
      </c>
      <c r="BM197" s="192" t="s">
        <v>860</v>
      </c>
    </row>
    <row r="198" s="2" customFormat="1">
      <c r="A198" s="37"/>
      <c r="B198" s="38"/>
      <c r="C198" s="37"/>
      <c r="D198" s="194" t="s">
        <v>135</v>
      </c>
      <c r="E198" s="37"/>
      <c r="F198" s="195" t="s">
        <v>861</v>
      </c>
      <c r="G198" s="37"/>
      <c r="H198" s="37"/>
      <c r="I198" s="196"/>
      <c r="J198" s="37"/>
      <c r="K198" s="37"/>
      <c r="L198" s="38"/>
      <c r="M198" s="197"/>
      <c r="N198" s="19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135</v>
      </c>
      <c r="AU198" s="18" t="s">
        <v>83</v>
      </c>
    </row>
    <row r="199" s="13" customFormat="1">
      <c r="A199" s="13"/>
      <c r="B199" s="199"/>
      <c r="C199" s="13"/>
      <c r="D199" s="194" t="s">
        <v>137</v>
      </c>
      <c r="E199" s="13"/>
      <c r="F199" s="201" t="s">
        <v>862</v>
      </c>
      <c r="G199" s="13"/>
      <c r="H199" s="202">
        <v>217.83000000000001</v>
      </c>
      <c r="I199" s="203"/>
      <c r="J199" s="13"/>
      <c r="K199" s="13"/>
      <c r="L199" s="199"/>
      <c r="M199" s="204"/>
      <c r="N199" s="205"/>
      <c r="O199" s="205"/>
      <c r="P199" s="205"/>
      <c r="Q199" s="205"/>
      <c r="R199" s="205"/>
      <c r="S199" s="205"/>
      <c r="T199" s="20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0" t="s">
        <v>137</v>
      </c>
      <c r="AU199" s="200" t="s">
        <v>83</v>
      </c>
      <c r="AV199" s="13" t="s">
        <v>83</v>
      </c>
      <c r="AW199" s="13" t="s">
        <v>3</v>
      </c>
      <c r="AX199" s="13" t="s">
        <v>81</v>
      </c>
      <c r="AY199" s="200" t="s">
        <v>127</v>
      </c>
    </row>
    <row r="200" s="2" customFormat="1" ht="16.5" customHeight="1">
      <c r="A200" s="37"/>
      <c r="B200" s="179"/>
      <c r="C200" s="180" t="s">
        <v>285</v>
      </c>
      <c r="D200" s="180" t="s">
        <v>129</v>
      </c>
      <c r="E200" s="181" t="s">
        <v>299</v>
      </c>
      <c r="F200" s="182" t="s">
        <v>300</v>
      </c>
      <c r="G200" s="183" t="s">
        <v>218</v>
      </c>
      <c r="H200" s="184">
        <v>21.783000000000001</v>
      </c>
      <c r="I200" s="185"/>
      <c r="J200" s="186">
        <f>ROUND(I200*H200,2)</f>
        <v>0</v>
      </c>
      <c r="K200" s="187"/>
      <c r="L200" s="38"/>
      <c r="M200" s="188" t="s">
        <v>1</v>
      </c>
      <c r="N200" s="189" t="s">
        <v>39</v>
      </c>
      <c r="O200" s="76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2" t="s">
        <v>133</v>
      </c>
      <c r="AT200" s="192" t="s">
        <v>129</v>
      </c>
      <c r="AU200" s="192" t="s">
        <v>83</v>
      </c>
      <c r="AY200" s="18" t="s">
        <v>127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8" t="s">
        <v>81</v>
      </c>
      <c r="BK200" s="193">
        <f>ROUND(I200*H200,2)</f>
        <v>0</v>
      </c>
      <c r="BL200" s="18" t="s">
        <v>133</v>
      </c>
      <c r="BM200" s="192" t="s">
        <v>863</v>
      </c>
    </row>
    <row r="201" s="2" customFormat="1">
      <c r="A201" s="37"/>
      <c r="B201" s="38"/>
      <c r="C201" s="37"/>
      <c r="D201" s="194" t="s">
        <v>135</v>
      </c>
      <c r="E201" s="37"/>
      <c r="F201" s="195" t="s">
        <v>302</v>
      </c>
      <c r="G201" s="37"/>
      <c r="H201" s="37"/>
      <c r="I201" s="196"/>
      <c r="J201" s="37"/>
      <c r="K201" s="37"/>
      <c r="L201" s="38"/>
      <c r="M201" s="197"/>
      <c r="N201" s="19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135</v>
      </c>
      <c r="AU201" s="18" t="s">
        <v>83</v>
      </c>
    </row>
    <row r="202" s="2" customFormat="1" ht="24.15" customHeight="1">
      <c r="A202" s="37"/>
      <c r="B202" s="179"/>
      <c r="C202" s="180" t="s">
        <v>292</v>
      </c>
      <c r="D202" s="180" t="s">
        <v>129</v>
      </c>
      <c r="E202" s="181" t="s">
        <v>304</v>
      </c>
      <c r="F202" s="182" t="s">
        <v>305</v>
      </c>
      <c r="G202" s="183" t="s">
        <v>306</v>
      </c>
      <c r="H202" s="184">
        <v>44.655000000000001</v>
      </c>
      <c r="I202" s="185"/>
      <c r="J202" s="186">
        <f>ROUND(I202*H202,2)</f>
        <v>0</v>
      </c>
      <c r="K202" s="187"/>
      <c r="L202" s="38"/>
      <c r="M202" s="188" t="s">
        <v>1</v>
      </c>
      <c r="N202" s="189" t="s">
        <v>39</v>
      </c>
      <c r="O202" s="76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2" t="s">
        <v>133</v>
      </c>
      <c r="AT202" s="192" t="s">
        <v>129</v>
      </c>
      <c r="AU202" s="192" t="s">
        <v>83</v>
      </c>
      <c r="AY202" s="18" t="s">
        <v>127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8" t="s">
        <v>81</v>
      </c>
      <c r="BK202" s="193">
        <f>ROUND(I202*H202,2)</f>
        <v>0</v>
      </c>
      <c r="BL202" s="18" t="s">
        <v>133</v>
      </c>
      <c r="BM202" s="192" t="s">
        <v>864</v>
      </c>
    </row>
    <row r="203" s="2" customFormat="1">
      <c r="A203" s="37"/>
      <c r="B203" s="38"/>
      <c r="C203" s="37"/>
      <c r="D203" s="194" t="s">
        <v>135</v>
      </c>
      <c r="E203" s="37"/>
      <c r="F203" s="195" t="s">
        <v>308</v>
      </c>
      <c r="G203" s="37"/>
      <c r="H203" s="37"/>
      <c r="I203" s="196"/>
      <c r="J203" s="37"/>
      <c r="K203" s="37"/>
      <c r="L203" s="38"/>
      <c r="M203" s="197"/>
      <c r="N203" s="19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135</v>
      </c>
      <c r="AU203" s="18" t="s">
        <v>83</v>
      </c>
    </row>
    <row r="204" s="13" customFormat="1">
      <c r="A204" s="13"/>
      <c r="B204" s="199"/>
      <c r="C204" s="13"/>
      <c r="D204" s="194" t="s">
        <v>137</v>
      </c>
      <c r="E204" s="13"/>
      <c r="F204" s="201" t="s">
        <v>865</v>
      </c>
      <c r="G204" s="13"/>
      <c r="H204" s="202">
        <v>44.655000000000001</v>
      </c>
      <c r="I204" s="203"/>
      <c r="J204" s="13"/>
      <c r="K204" s="13"/>
      <c r="L204" s="199"/>
      <c r="M204" s="204"/>
      <c r="N204" s="205"/>
      <c r="O204" s="205"/>
      <c r="P204" s="205"/>
      <c r="Q204" s="205"/>
      <c r="R204" s="205"/>
      <c r="S204" s="205"/>
      <c r="T204" s="20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0" t="s">
        <v>137</v>
      </c>
      <c r="AU204" s="200" t="s">
        <v>83</v>
      </c>
      <c r="AV204" s="13" t="s">
        <v>83</v>
      </c>
      <c r="AW204" s="13" t="s">
        <v>3</v>
      </c>
      <c r="AX204" s="13" t="s">
        <v>81</v>
      </c>
      <c r="AY204" s="200" t="s">
        <v>127</v>
      </c>
    </row>
    <row r="205" s="2" customFormat="1" ht="24.15" customHeight="1">
      <c r="A205" s="37"/>
      <c r="B205" s="179"/>
      <c r="C205" s="180" t="s">
        <v>298</v>
      </c>
      <c r="D205" s="180" t="s">
        <v>129</v>
      </c>
      <c r="E205" s="181" t="s">
        <v>311</v>
      </c>
      <c r="F205" s="182" t="s">
        <v>312</v>
      </c>
      <c r="G205" s="183" t="s">
        <v>218</v>
      </c>
      <c r="H205" s="184">
        <v>53.116999999999997</v>
      </c>
      <c r="I205" s="185"/>
      <c r="J205" s="186">
        <f>ROUND(I205*H205,2)</f>
        <v>0</v>
      </c>
      <c r="K205" s="187"/>
      <c r="L205" s="38"/>
      <c r="M205" s="188" t="s">
        <v>1</v>
      </c>
      <c r="N205" s="189" t="s">
        <v>39</v>
      </c>
      <c r="O205" s="7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2" t="s">
        <v>133</v>
      </c>
      <c r="AT205" s="192" t="s">
        <v>129</v>
      </c>
      <c r="AU205" s="192" t="s">
        <v>83</v>
      </c>
      <c r="AY205" s="18" t="s">
        <v>127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8" t="s">
        <v>81</v>
      </c>
      <c r="BK205" s="193">
        <f>ROUND(I205*H205,2)</f>
        <v>0</v>
      </c>
      <c r="BL205" s="18" t="s">
        <v>133</v>
      </c>
      <c r="BM205" s="192" t="s">
        <v>866</v>
      </c>
    </row>
    <row r="206" s="2" customFormat="1">
      <c r="A206" s="37"/>
      <c r="B206" s="38"/>
      <c r="C206" s="37"/>
      <c r="D206" s="194" t="s">
        <v>135</v>
      </c>
      <c r="E206" s="37"/>
      <c r="F206" s="195" t="s">
        <v>312</v>
      </c>
      <c r="G206" s="37"/>
      <c r="H206" s="37"/>
      <c r="I206" s="196"/>
      <c r="J206" s="37"/>
      <c r="K206" s="37"/>
      <c r="L206" s="38"/>
      <c r="M206" s="197"/>
      <c r="N206" s="19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135</v>
      </c>
      <c r="AU206" s="18" t="s">
        <v>83</v>
      </c>
    </row>
    <row r="207" s="15" customFormat="1">
      <c r="A207" s="15"/>
      <c r="B207" s="215"/>
      <c r="C207" s="15"/>
      <c r="D207" s="194" t="s">
        <v>137</v>
      </c>
      <c r="E207" s="216" t="s">
        <v>1</v>
      </c>
      <c r="F207" s="217" t="s">
        <v>867</v>
      </c>
      <c r="G207" s="15"/>
      <c r="H207" s="216" t="s">
        <v>1</v>
      </c>
      <c r="I207" s="218"/>
      <c r="J207" s="15"/>
      <c r="K207" s="15"/>
      <c r="L207" s="215"/>
      <c r="M207" s="219"/>
      <c r="N207" s="220"/>
      <c r="O207" s="220"/>
      <c r="P207" s="220"/>
      <c r="Q207" s="220"/>
      <c r="R207" s="220"/>
      <c r="S207" s="220"/>
      <c r="T207" s="22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6" t="s">
        <v>137</v>
      </c>
      <c r="AU207" s="216" t="s">
        <v>83</v>
      </c>
      <c r="AV207" s="15" t="s">
        <v>81</v>
      </c>
      <c r="AW207" s="15" t="s">
        <v>30</v>
      </c>
      <c r="AX207" s="15" t="s">
        <v>74</v>
      </c>
      <c r="AY207" s="216" t="s">
        <v>127</v>
      </c>
    </row>
    <row r="208" s="13" customFormat="1">
      <c r="A208" s="13"/>
      <c r="B208" s="199"/>
      <c r="C208" s="13"/>
      <c r="D208" s="194" t="s">
        <v>137</v>
      </c>
      <c r="E208" s="200" t="s">
        <v>1</v>
      </c>
      <c r="F208" s="201" t="s">
        <v>868</v>
      </c>
      <c r="G208" s="13"/>
      <c r="H208" s="202">
        <v>20.007000000000001</v>
      </c>
      <c r="I208" s="203"/>
      <c r="J208" s="13"/>
      <c r="K208" s="13"/>
      <c r="L208" s="199"/>
      <c r="M208" s="204"/>
      <c r="N208" s="205"/>
      <c r="O208" s="205"/>
      <c r="P208" s="205"/>
      <c r="Q208" s="205"/>
      <c r="R208" s="205"/>
      <c r="S208" s="205"/>
      <c r="T208" s="20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0" t="s">
        <v>137</v>
      </c>
      <c r="AU208" s="200" t="s">
        <v>83</v>
      </c>
      <c r="AV208" s="13" t="s">
        <v>83</v>
      </c>
      <c r="AW208" s="13" t="s">
        <v>30</v>
      </c>
      <c r="AX208" s="13" t="s">
        <v>74</v>
      </c>
      <c r="AY208" s="200" t="s">
        <v>127</v>
      </c>
    </row>
    <row r="209" s="15" customFormat="1">
      <c r="A209" s="15"/>
      <c r="B209" s="215"/>
      <c r="C209" s="15"/>
      <c r="D209" s="194" t="s">
        <v>137</v>
      </c>
      <c r="E209" s="216" t="s">
        <v>1</v>
      </c>
      <c r="F209" s="217" t="s">
        <v>314</v>
      </c>
      <c r="G209" s="15"/>
      <c r="H209" s="216" t="s">
        <v>1</v>
      </c>
      <c r="I209" s="218"/>
      <c r="J209" s="15"/>
      <c r="K209" s="15"/>
      <c r="L209" s="215"/>
      <c r="M209" s="219"/>
      <c r="N209" s="220"/>
      <c r="O209" s="220"/>
      <c r="P209" s="220"/>
      <c r="Q209" s="220"/>
      <c r="R209" s="220"/>
      <c r="S209" s="220"/>
      <c r="T209" s="22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6" t="s">
        <v>137</v>
      </c>
      <c r="AU209" s="216" t="s">
        <v>83</v>
      </c>
      <c r="AV209" s="15" t="s">
        <v>81</v>
      </c>
      <c r="AW209" s="15" t="s">
        <v>30</v>
      </c>
      <c r="AX209" s="15" t="s">
        <v>74</v>
      </c>
      <c r="AY209" s="216" t="s">
        <v>127</v>
      </c>
    </row>
    <row r="210" s="13" customFormat="1">
      <c r="A210" s="13"/>
      <c r="B210" s="199"/>
      <c r="C210" s="13"/>
      <c r="D210" s="194" t="s">
        <v>137</v>
      </c>
      <c r="E210" s="200" t="s">
        <v>1</v>
      </c>
      <c r="F210" s="201" t="s">
        <v>869</v>
      </c>
      <c r="G210" s="13"/>
      <c r="H210" s="202">
        <v>33.109999999999999</v>
      </c>
      <c r="I210" s="203"/>
      <c r="J210" s="13"/>
      <c r="K210" s="13"/>
      <c r="L210" s="199"/>
      <c r="M210" s="204"/>
      <c r="N210" s="205"/>
      <c r="O210" s="205"/>
      <c r="P210" s="205"/>
      <c r="Q210" s="205"/>
      <c r="R210" s="205"/>
      <c r="S210" s="205"/>
      <c r="T210" s="20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0" t="s">
        <v>137</v>
      </c>
      <c r="AU210" s="200" t="s">
        <v>83</v>
      </c>
      <c r="AV210" s="13" t="s">
        <v>83</v>
      </c>
      <c r="AW210" s="13" t="s">
        <v>30</v>
      </c>
      <c r="AX210" s="13" t="s">
        <v>74</v>
      </c>
      <c r="AY210" s="200" t="s">
        <v>127</v>
      </c>
    </row>
    <row r="211" s="14" customFormat="1">
      <c r="A211" s="14"/>
      <c r="B211" s="207"/>
      <c r="C211" s="14"/>
      <c r="D211" s="194" t="s">
        <v>137</v>
      </c>
      <c r="E211" s="208" t="s">
        <v>1</v>
      </c>
      <c r="F211" s="209" t="s">
        <v>147</v>
      </c>
      <c r="G211" s="14"/>
      <c r="H211" s="210">
        <v>53.116999999999997</v>
      </c>
      <c r="I211" s="211"/>
      <c r="J211" s="14"/>
      <c r="K211" s="14"/>
      <c r="L211" s="207"/>
      <c r="M211" s="212"/>
      <c r="N211" s="213"/>
      <c r="O211" s="213"/>
      <c r="P211" s="213"/>
      <c r="Q211" s="213"/>
      <c r="R211" s="213"/>
      <c r="S211" s="213"/>
      <c r="T211" s="2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8" t="s">
        <v>137</v>
      </c>
      <c r="AU211" s="208" t="s">
        <v>83</v>
      </c>
      <c r="AV211" s="14" t="s">
        <v>133</v>
      </c>
      <c r="AW211" s="14" t="s">
        <v>30</v>
      </c>
      <c r="AX211" s="14" t="s">
        <v>81</v>
      </c>
      <c r="AY211" s="208" t="s">
        <v>127</v>
      </c>
    </row>
    <row r="212" s="2" customFormat="1" ht="24.15" customHeight="1">
      <c r="A212" s="37"/>
      <c r="B212" s="179"/>
      <c r="C212" s="180" t="s">
        <v>303</v>
      </c>
      <c r="D212" s="180" t="s">
        <v>129</v>
      </c>
      <c r="E212" s="181" t="s">
        <v>870</v>
      </c>
      <c r="F212" s="182" t="s">
        <v>871</v>
      </c>
      <c r="G212" s="183" t="s">
        <v>218</v>
      </c>
      <c r="H212" s="184">
        <v>10.643000000000001</v>
      </c>
      <c r="I212" s="185"/>
      <c r="J212" s="186">
        <f>ROUND(I212*H212,2)</f>
        <v>0</v>
      </c>
      <c r="K212" s="187"/>
      <c r="L212" s="38"/>
      <c r="M212" s="188" t="s">
        <v>1</v>
      </c>
      <c r="N212" s="189" t="s">
        <v>39</v>
      </c>
      <c r="O212" s="76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2" t="s">
        <v>133</v>
      </c>
      <c r="AT212" s="192" t="s">
        <v>129</v>
      </c>
      <c r="AU212" s="192" t="s">
        <v>83</v>
      </c>
      <c r="AY212" s="18" t="s">
        <v>127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8" t="s">
        <v>81</v>
      </c>
      <c r="BK212" s="193">
        <f>ROUND(I212*H212,2)</f>
        <v>0</v>
      </c>
      <c r="BL212" s="18" t="s">
        <v>133</v>
      </c>
      <c r="BM212" s="192" t="s">
        <v>872</v>
      </c>
    </row>
    <row r="213" s="2" customFormat="1">
      <c r="A213" s="37"/>
      <c r="B213" s="38"/>
      <c r="C213" s="37"/>
      <c r="D213" s="194" t="s">
        <v>135</v>
      </c>
      <c r="E213" s="37"/>
      <c r="F213" s="195" t="s">
        <v>873</v>
      </c>
      <c r="G213" s="37"/>
      <c r="H213" s="37"/>
      <c r="I213" s="196"/>
      <c r="J213" s="37"/>
      <c r="K213" s="37"/>
      <c r="L213" s="38"/>
      <c r="M213" s="197"/>
      <c r="N213" s="19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135</v>
      </c>
      <c r="AU213" s="18" t="s">
        <v>83</v>
      </c>
    </row>
    <row r="214" s="13" customFormat="1">
      <c r="A214" s="13"/>
      <c r="B214" s="199"/>
      <c r="C214" s="13"/>
      <c r="D214" s="194" t="s">
        <v>137</v>
      </c>
      <c r="E214" s="200" t="s">
        <v>1</v>
      </c>
      <c r="F214" s="201" t="s">
        <v>874</v>
      </c>
      <c r="G214" s="13"/>
      <c r="H214" s="202">
        <v>10.643000000000001</v>
      </c>
      <c r="I214" s="203"/>
      <c r="J214" s="13"/>
      <c r="K214" s="13"/>
      <c r="L214" s="199"/>
      <c r="M214" s="204"/>
      <c r="N214" s="205"/>
      <c r="O214" s="205"/>
      <c r="P214" s="205"/>
      <c r="Q214" s="205"/>
      <c r="R214" s="205"/>
      <c r="S214" s="205"/>
      <c r="T214" s="20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0" t="s">
        <v>137</v>
      </c>
      <c r="AU214" s="200" t="s">
        <v>83</v>
      </c>
      <c r="AV214" s="13" t="s">
        <v>83</v>
      </c>
      <c r="AW214" s="13" t="s">
        <v>30</v>
      </c>
      <c r="AX214" s="13" t="s">
        <v>81</v>
      </c>
      <c r="AY214" s="200" t="s">
        <v>127</v>
      </c>
    </row>
    <row r="215" s="2" customFormat="1" ht="16.5" customHeight="1">
      <c r="A215" s="37"/>
      <c r="B215" s="179"/>
      <c r="C215" s="223" t="s">
        <v>310</v>
      </c>
      <c r="D215" s="223" t="s">
        <v>250</v>
      </c>
      <c r="E215" s="224" t="s">
        <v>875</v>
      </c>
      <c r="F215" s="225" t="s">
        <v>876</v>
      </c>
      <c r="G215" s="226" t="s">
        <v>306</v>
      </c>
      <c r="H215" s="227">
        <v>21.286000000000001</v>
      </c>
      <c r="I215" s="228"/>
      <c r="J215" s="229">
        <f>ROUND(I215*H215,2)</f>
        <v>0</v>
      </c>
      <c r="K215" s="230"/>
      <c r="L215" s="231"/>
      <c r="M215" s="232" t="s">
        <v>1</v>
      </c>
      <c r="N215" s="233" t="s">
        <v>39</v>
      </c>
      <c r="O215" s="76"/>
      <c r="P215" s="190">
        <f>O215*H215</f>
        <v>0</v>
      </c>
      <c r="Q215" s="190">
        <v>1</v>
      </c>
      <c r="R215" s="190">
        <f>Q215*H215</f>
        <v>21.286000000000001</v>
      </c>
      <c r="S215" s="190">
        <v>0</v>
      </c>
      <c r="T215" s="19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2" t="s">
        <v>187</v>
      </c>
      <c r="AT215" s="192" t="s">
        <v>250</v>
      </c>
      <c r="AU215" s="192" t="s">
        <v>83</v>
      </c>
      <c r="AY215" s="18" t="s">
        <v>127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8" t="s">
        <v>81</v>
      </c>
      <c r="BK215" s="193">
        <f>ROUND(I215*H215,2)</f>
        <v>0</v>
      </c>
      <c r="BL215" s="18" t="s">
        <v>133</v>
      </c>
      <c r="BM215" s="192" t="s">
        <v>877</v>
      </c>
    </row>
    <row r="216" s="2" customFormat="1">
      <c r="A216" s="37"/>
      <c r="B216" s="38"/>
      <c r="C216" s="37"/>
      <c r="D216" s="194" t="s">
        <v>135</v>
      </c>
      <c r="E216" s="37"/>
      <c r="F216" s="195" t="s">
        <v>876</v>
      </c>
      <c r="G216" s="37"/>
      <c r="H216" s="37"/>
      <c r="I216" s="196"/>
      <c r="J216" s="37"/>
      <c r="K216" s="37"/>
      <c r="L216" s="38"/>
      <c r="M216" s="197"/>
      <c r="N216" s="19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135</v>
      </c>
      <c r="AU216" s="18" t="s">
        <v>83</v>
      </c>
    </row>
    <row r="217" s="13" customFormat="1">
      <c r="A217" s="13"/>
      <c r="B217" s="199"/>
      <c r="C217" s="13"/>
      <c r="D217" s="194" t="s">
        <v>137</v>
      </c>
      <c r="E217" s="13"/>
      <c r="F217" s="201" t="s">
        <v>878</v>
      </c>
      <c r="G217" s="13"/>
      <c r="H217" s="202">
        <v>21.286000000000001</v>
      </c>
      <c r="I217" s="203"/>
      <c r="J217" s="13"/>
      <c r="K217" s="13"/>
      <c r="L217" s="199"/>
      <c r="M217" s="204"/>
      <c r="N217" s="205"/>
      <c r="O217" s="205"/>
      <c r="P217" s="205"/>
      <c r="Q217" s="205"/>
      <c r="R217" s="205"/>
      <c r="S217" s="205"/>
      <c r="T217" s="20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0" t="s">
        <v>137</v>
      </c>
      <c r="AU217" s="200" t="s">
        <v>83</v>
      </c>
      <c r="AV217" s="13" t="s">
        <v>83</v>
      </c>
      <c r="AW217" s="13" t="s">
        <v>3</v>
      </c>
      <c r="AX217" s="13" t="s">
        <v>81</v>
      </c>
      <c r="AY217" s="200" t="s">
        <v>127</v>
      </c>
    </row>
    <row r="218" s="2" customFormat="1" ht="24.15" customHeight="1">
      <c r="A218" s="37"/>
      <c r="B218" s="179"/>
      <c r="C218" s="180" t="s">
        <v>316</v>
      </c>
      <c r="D218" s="180" t="s">
        <v>129</v>
      </c>
      <c r="E218" s="181" t="s">
        <v>335</v>
      </c>
      <c r="F218" s="182" t="s">
        <v>336</v>
      </c>
      <c r="G218" s="183" t="s">
        <v>132</v>
      </c>
      <c r="H218" s="184">
        <v>31.859999999999999</v>
      </c>
      <c r="I218" s="185"/>
      <c r="J218" s="186">
        <f>ROUND(I218*H218,2)</f>
        <v>0</v>
      </c>
      <c r="K218" s="187"/>
      <c r="L218" s="38"/>
      <c r="M218" s="188" t="s">
        <v>1</v>
      </c>
      <c r="N218" s="189" t="s">
        <v>39</v>
      </c>
      <c r="O218" s="76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2" t="s">
        <v>133</v>
      </c>
      <c r="AT218" s="192" t="s">
        <v>129</v>
      </c>
      <c r="AU218" s="192" t="s">
        <v>83</v>
      </c>
      <c r="AY218" s="18" t="s">
        <v>127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8" t="s">
        <v>81</v>
      </c>
      <c r="BK218" s="193">
        <f>ROUND(I218*H218,2)</f>
        <v>0</v>
      </c>
      <c r="BL218" s="18" t="s">
        <v>133</v>
      </c>
      <c r="BM218" s="192" t="s">
        <v>879</v>
      </c>
    </row>
    <row r="219" s="2" customFormat="1">
      <c r="A219" s="37"/>
      <c r="B219" s="38"/>
      <c r="C219" s="37"/>
      <c r="D219" s="194" t="s">
        <v>135</v>
      </c>
      <c r="E219" s="37"/>
      <c r="F219" s="195" t="s">
        <v>338</v>
      </c>
      <c r="G219" s="37"/>
      <c r="H219" s="37"/>
      <c r="I219" s="196"/>
      <c r="J219" s="37"/>
      <c r="K219" s="37"/>
      <c r="L219" s="38"/>
      <c r="M219" s="197"/>
      <c r="N219" s="19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135</v>
      </c>
      <c r="AU219" s="18" t="s">
        <v>83</v>
      </c>
    </row>
    <row r="220" s="2" customFormat="1" ht="16.5" customHeight="1">
      <c r="A220" s="37"/>
      <c r="B220" s="179"/>
      <c r="C220" s="180" t="s">
        <v>322</v>
      </c>
      <c r="D220" s="180" t="s">
        <v>129</v>
      </c>
      <c r="E220" s="181" t="s">
        <v>340</v>
      </c>
      <c r="F220" s="182" t="s">
        <v>341</v>
      </c>
      <c r="G220" s="183" t="s">
        <v>132</v>
      </c>
      <c r="H220" s="184">
        <v>31.859999999999999</v>
      </c>
      <c r="I220" s="185"/>
      <c r="J220" s="186">
        <f>ROUND(I220*H220,2)</f>
        <v>0</v>
      </c>
      <c r="K220" s="187"/>
      <c r="L220" s="38"/>
      <c r="M220" s="188" t="s">
        <v>1</v>
      </c>
      <c r="N220" s="189" t="s">
        <v>39</v>
      </c>
      <c r="O220" s="76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2" t="s">
        <v>133</v>
      </c>
      <c r="AT220" s="192" t="s">
        <v>129</v>
      </c>
      <c r="AU220" s="192" t="s">
        <v>83</v>
      </c>
      <c r="AY220" s="18" t="s">
        <v>127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8" t="s">
        <v>81</v>
      </c>
      <c r="BK220" s="193">
        <f>ROUND(I220*H220,2)</f>
        <v>0</v>
      </c>
      <c r="BL220" s="18" t="s">
        <v>133</v>
      </c>
      <c r="BM220" s="192" t="s">
        <v>880</v>
      </c>
    </row>
    <row r="221" s="2" customFormat="1">
      <c r="A221" s="37"/>
      <c r="B221" s="38"/>
      <c r="C221" s="37"/>
      <c r="D221" s="194" t="s">
        <v>135</v>
      </c>
      <c r="E221" s="37"/>
      <c r="F221" s="195" t="s">
        <v>341</v>
      </c>
      <c r="G221" s="37"/>
      <c r="H221" s="37"/>
      <c r="I221" s="196"/>
      <c r="J221" s="37"/>
      <c r="K221" s="37"/>
      <c r="L221" s="38"/>
      <c r="M221" s="197"/>
      <c r="N221" s="19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135</v>
      </c>
      <c r="AU221" s="18" t="s">
        <v>83</v>
      </c>
    </row>
    <row r="222" s="2" customFormat="1" ht="16.5" customHeight="1">
      <c r="A222" s="37"/>
      <c r="B222" s="179"/>
      <c r="C222" s="223" t="s">
        <v>329</v>
      </c>
      <c r="D222" s="223" t="s">
        <v>250</v>
      </c>
      <c r="E222" s="224" t="s">
        <v>344</v>
      </c>
      <c r="F222" s="225" t="s">
        <v>345</v>
      </c>
      <c r="G222" s="226" t="s">
        <v>346</v>
      </c>
      <c r="H222" s="227">
        <v>2.5489999999999999</v>
      </c>
      <c r="I222" s="228"/>
      <c r="J222" s="229">
        <f>ROUND(I222*H222,2)</f>
        <v>0</v>
      </c>
      <c r="K222" s="230"/>
      <c r="L222" s="231"/>
      <c r="M222" s="232" t="s">
        <v>1</v>
      </c>
      <c r="N222" s="233" t="s">
        <v>39</v>
      </c>
      <c r="O222" s="76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2" t="s">
        <v>187</v>
      </c>
      <c r="AT222" s="192" t="s">
        <v>250</v>
      </c>
      <c r="AU222" s="192" t="s">
        <v>83</v>
      </c>
      <c r="AY222" s="18" t="s">
        <v>127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8" t="s">
        <v>81</v>
      </c>
      <c r="BK222" s="193">
        <f>ROUND(I222*H222,2)</f>
        <v>0</v>
      </c>
      <c r="BL222" s="18" t="s">
        <v>133</v>
      </c>
      <c r="BM222" s="192" t="s">
        <v>881</v>
      </c>
    </row>
    <row r="223" s="2" customFormat="1">
      <c r="A223" s="37"/>
      <c r="B223" s="38"/>
      <c r="C223" s="37"/>
      <c r="D223" s="194" t="s">
        <v>135</v>
      </c>
      <c r="E223" s="37"/>
      <c r="F223" s="195" t="s">
        <v>345</v>
      </c>
      <c r="G223" s="37"/>
      <c r="H223" s="37"/>
      <c r="I223" s="196"/>
      <c r="J223" s="37"/>
      <c r="K223" s="37"/>
      <c r="L223" s="38"/>
      <c r="M223" s="197"/>
      <c r="N223" s="19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135</v>
      </c>
      <c r="AU223" s="18" t="s">
        <v>83</v>
      </c>
    </row>
    <row r="224" s="13" customFormat="1">
      <c r="A224" s="13"/>
      <c r="B224" s="199"/>
      <c r="C224" s="13"/>
      <c r="D224" s="194" t="s">
        <v>137</v>
      </c>
      <c r="E224" s="13"/>
      <c r="F224" s="201" t="s">
        <v>882</v>
      </c>
      <c r="G224" s="13"/>
      <c r="H224" s="202">
        <v>2.5489999999999999</v>
      </c>
      <c r="I224" s="203"/>
      <c r="J224" s="13"/>
      <c r="K224" s="13"/>
      <c r="L224" s="199"/>
      <c r="M224" s="204"/>
      <c r="N224" s="205"/>
      <c r="O224" s="205"/>
      <c r="P224" s="205"/>
      <c r="Q224" s="205"/>
      <c r="R224" s="205"/>
      <c r="S224" s="205"/>
      <c r="T224" s="20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0" t="s">
        <v>137</v>
      </c>
      <c r="AU224" s="200" t="s">
        <v>83</v>
      </c>
      <c r="AV224" s="13" t="s">
        <v>83</v>
      </c>
      <c r="AW224" s="13" t="s">
        <v>3</v>
      </c>
      <c r="AX224" s="13" t="s">
        <v>81</v>
      </c>
      <c r="AY224" s="200" t="s">
        <v>127</v>
      </c>
    </row>
    <row r="225" s="12" customFormat="1" ht="22.8" customHeight="1">
      <c r="A225" s="12"/>
      <c r="B225" s="166"/>
      <c r="C225" s="12"/>
      <c r="D225" s="167" t="s">
        <v>73</v>
      </c>
      <c r="E225" s="177" t="s">
        <v>83</v>
      </c>
      <c r="F225" s="177" t="s">
        <v>883</v>
      </c>
      <c r="G225" s="12"/>
      <c r="H225" s="12"/>
      <c r="I225" s="169"/>
      <c r="J225" s="178">
        <f>BK225</f>
        <v>0</v>
      </c>
      <c r="K225" s="12"/>
      <c r="L225" s="166"/>
      <c r="M225" s="171"/>
      <c r="N225" s="172"/>
      <c r="O225" s="172"/>
      <c r="P225" s="173">
        <f>SUM(P226:P239)</f>
        <v>0</v>
      </c>
      <c r="Q225" s="172"/>
      <c r="R225" s="173">
        <f>SUM(R226:R239)</f>
        <v>12.950540500000001</v>
      </c>
      <c r="S225" s="172"/>
      <c r="T225" s="174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7" t="s">
        <v>81</v>
      </c>
      <c r="AT225" s="175" t="s">
        <v>73</v>
      </c>
      <c r="AU225" s="175" t="s">
        <v>81</v>
      </c>
      <c r="AY225" s="167" t="s">
        <v>127</v>
      </c>
      <c r="BK225" s="176">
        <f>SUM(BK226:BK239)</f>
        <v>0</v>
      </c>
    </row>
    <row r="226" s="2" customFormat="1" ht="37.8" customHeight="1">
      <c r="A226" s="37"/>
      <c r="B226" s="179"/>
      <c r="C226" s="180" t="s">
        <v>334</v>
      </c>
      <c r="D226" s="180" t="s">
        <v>129</v>
      </c>
      <c r="E226" s="181" t="s">
        <v>884</v>
      </c>
      <c r="F226" s="182" t="s">
        <v>885</v>
      </c>
      <c r="G226" s="183" t="s">
        <v>203</v>
      </c>
      <c r="H226" s="184">
        <v>35.100000000000001</v>
      </c>
      <c r="I226" s="185"/>
      <c r="J226" s="186">
        <f>ROUND(I226*H226,2)</f>
        <v>0</v>
      </c>
      <c r="K226" s="187"/>
      <c r="L226" s="38"/>
      <c r="M226" s="188" t="s">
        <v>1</v>
      </c>
      <c r="N226" s="189" t="s">
        <v>39</v>
      </c>
      <c r="O226" s="76"/>
      <c r="P226" s="190">
        <f>O226*H226</f>
        <v>0</v>
      </c>
      <c r="Q226" s="190">
        <v>0.20469000000000001</v>
      </c>
      <c r="R226" s="190">
        <f>Q226*H226</f>
        <v>7.1846190000000005</v>
      </c>
      <c r="S226" s="190">
        <v>0</v>
      </c>
      <c r="T226" s="19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2" t="s">
        <v>133</v>
      </c>
      <c r="AT226" s="192" t="s">
        <v>129</v>
      </c>
      <c r="AU226" s="192" t="s">
        <v>83</v>
      </c>
      <c r="AY226" s="18" t="s">
        <v>127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8" t="s">
        <v>81</v>
      </c>
      <c r="BK226" s="193">
        <f>ROUND(I226*H226,2)</f>
        <v>0</v>
      </c>
      <c r="BL226" s="18" t="s">
        <v>133</v>
      </c>
      <c r="BM226" s="192" t="s">
        <v>886</v>
      </c>
    </row>
    <row r="227" s="2" customFormat="1">
      <c r="A227" s="37"/>
      <c r="B227" s="38"/>
      <c r="C227" s="37"/>
      <c r="D227" s="194" t="s">
        <v>135</v>
      </c>
      <c r="E227" s="37"/>
      <c r="F227" s="195" t="s">
        <v>887</v>
      </c>
      <c r="G227" s="37"/>
      <c r="H227" s="37"/>
      <c r="I227" s="196"/>
      <c r="J227" s="37"/>
      <c r="K227" s="37"/>
      <c r="L227" s="38"/>
      <c r="M227" s="197"/>
      <c r="N227" s="19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135</v>
      </c>
      <c r="AU227" s="18" t="s">
        <v>83</v>
      </c>
    </row>
    <row r="228" s="13" customFormat="1">
      <c r="A228" s="13"/>
      <c r="B228" s="199"/>
      <c r="C228" s="13"/>
      <c r="D228" s="194" t="s">
        <v>137</v>
      </c>
      <c r="E228" s="200" t="s">
        <v>1</v>
      </c>
      <c r="F228" s="201" t="s">
        <v>888</v>
      </c>
      <c r="G228" s="13"/>
      <c r="H228" s="202">
        <v>35.100000000000001</v>
      </c>
      <c r="I228" s="203"/>
      <c r="J228" s="13"/>
      <c r="K228" s="13"/>
      <c r="L228" s="199"/>
      <c r="M228" s="204"/>
      <c r="N228" s="205"/>
      <c r="O228" s="205"/>
      <c r="P228" s="205"/>
      <c r="Q228" s="205"/>
      <c r="R228" s="205"/>
      <c r="S228" s="205"/>
      <c r="T228" s="20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0" t="s">
        <v>137</v>
      </c>
      <c r="AU228" s="200" t="s">
        <v>83</v>
      </c>
      <c r="AV228" s="13" t="s">
        <v>83</v>
      </c>
      <c r="AW228" s="13" t="s">
        <v>30</v>
      </c>
      <c r="AX228" s="13" t="s">
        <v>81</v>
      </c>
      <c r="AY228" s="200" t="s">
        <v>127</v>
      </c>
    </row>
    <row r="229" s="2" customFormat="1" ht="24.15" customHeight="1">
      <c r="A229" s="37"/>
      <c r="B229" s="179"/>
      <c r="C229" s="180" t="s">
        <v>339</v>
      </c>
      <c r="D229" s="180" t="s">
        <v>129</v>
      </c>
      <c r="E229" s="181" t="s">
        <v>889</v>
      </c>
      <c r="F229" s="182" t="s">
        <v>890</v>
      </c>
      <c r="G229" s="183" t="s">
        <v>218</v>
      </c>
      <c r="H229" s="184">
        <v>2.214</v>
      </c>
      <c r="I229" s="185"/>
      <c r="J229" s="186">
        <f>ROUND(I229*H229,2)</f>
        <v>0</v>
      </c>
      <c r="K229" s="187"/>
      <c r="L229" s="38"/>
      <c r="M229" s="188" t="s">
        <v>1</v>
      </c>
      <c r="N229" s="189" t="s">
        <v>39</v>
      </c>
      <c r="O229" s="76"/>
      <c r="P229" s="190">
        <f>O229*H229</f>
        <v>0</v>
      </c>
      <c r="Q229" s="190">
        <v>2.1600000000000001</v>
      </c>
      <c r="R229" s="190">
        <f>Q229*H229</f>
        <v>4.7822399999999998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133</v>
      </c>
      <c r="AT229" s="192" t="s">
        <v>129</v>
      </c>
      <c r="AU229" s="192" t="s">
        <v>83</v>
      </c>
      <c r="AY229" s="18" t="s">
        <v>127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8" t="s">
        <v>81</v>
      </c>
      <c r="BK229" s="193">
        <f>ROUND(I229*H229,2)</f>
        <v>0</v>
      </c>
      <c r="BL229" s="18" t="s">
        <v>133</v>
      </c>
      <c r="BM229" s="192" t="s">
        <v>891</v>
      </c>
    </row>
    <row r="230" s="2" customFormat="1">
      <c r="A230" s="37"/>
      <c r="B230" s="38"/>
      <c r="C230" s="37"/>
      <c r="D230" s="194" t="s">
        <v>135</v>
      </c>
      <c r="E230" s="37"/>
      <c r="F230" s="195" t="s">
        <v>890</v>
      </c>
      <c r="G230" s="37"/>
      <c r="H230" s="37"/>
      <c r="I230" s="196"/>
      <c r="J230" s="37"/>
      <c r="K230" s="37"/>
      <c r="L230" s="38"/>
      <c r="M230" s="197"/>
      <c r="N230" s="19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135</v>
      </c>
      <c r="AU230" s="18" t="s">
        <v>83</v>
      </c>
    </row>
    <row r="231" s="13" customFormat="1">
      <c r="A231" s="13"/>
      <c r="B231" s="199"/>
      <c r="C231" s="13"/>
      <c r="D231" s="194" t="s">
        <v>137</v>
      </c>
      <c r="E231" s="200" t="s">
        <v>1</v>
      </c>
      <c r="F231" s="201" t="s">
        <v>892</v>
      </c>
      <c r="G231" s="13"/>
      <c r="H231" s="202">
        <v>2.214</v>
      </c>
      <c r="I231" s="203"/>
      <c r="J231" s="13"/>
      <c r="K231" s="13"/>
      <c r="L231" s="199"/>
      <c r="M231" s="204"/>
      <c r="N231" s="205"/>
      <c r="O231" s="205"/>
      <c r="P231" s="205"/>
      <c r="Q231" s="205"/>
      <c r="R231" s="205"/>
      <c r="S231" s="205"/>
      <c r="T231" s="20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0" t="s">
        <v>137</v>
      </c>
      <c r="AU231" s="200" t="s">
        <v>83</v>
      </c>
      <c r="AV231" s="13" t="s">
        <v>83</v>
      </c>
      <c r="AW231" s="13" t="s">
        <v>30</v>
      </c>
      <c r="AX231" s="13" t="s">
        <v>81</v>
      </c>
      <c r="AY231" s="200" t="s">
        <v>127</v>
      </c>
    </row>
    <row r="232" s="2" customFormat="1" ht="16.5" customHeight="1">
      <c r="A232" s="37"/>
      <c r="B232" s="179"/>
      <c r="C232" s="180" t="s">
        <v>343</v>
      </c>
      <c r="D232" s="180" t="s">
        <v>129</v>
      </c>
      <c r="E232" s="181" t="s">
        <v>893</v>
      </c>
      <c r="F232" s="182" t="s">
        <v>894</v>
      </c>
      <c r="G232" s="183" t="s">
        <v>218</v>
      </c>
      <c r="H232" s="184">
        <v>0.435</v>
      </c>
      <c r="I232" s="185"/>
      <c r="J232" s="186">
        <f>ROUND(I232*H232,2)</f>
        <v>0</v>
      </c>
      <c r="K232" s="187"/>
      <c r="L232" s="38"/>
      <c r="M232" s="188" t="s">
        <v>1</v>
      </c>
      <c r="N232" s="189" t="s">
        <v>39</v>
      </c>
      <c r="O232" s="76"/>
      <c r="P232" s="190">
        <f>O232*H232</f>
        <v>0</v>
      </c>
      <c r="Q232" s="190">
        <v>2.2563399999999998</v>
      </c>
      <c r="R232" s="190">
        <f>Q232*H232</f>
        <v>0.98150789999999988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133</v>
      </c>
      <c r="AT232" s="192" t="s">
        <v>129</v>
      </c>
      <c r="AU232" s="192" t="s">
        <v>83</v>
      </c>
      <c r="AY232" s="18" t="s">
        <v>127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8" t="s">
        <v>81</v>
      </c>
      <c r="BK232" s="193">
        <f>ROUND(I232*H232,2)</f>
        <v>0</v>
      </c>
      <c r="BL232" s="18" t="s">
        <v>133</v>
      </c>
      <c r="BM232" s="192" t="s">
        <v>895</v>
      </c>
    </row>
    <row r="233" s="2" customFormat="1">
      <c r="A233" s="37"/>
      <c r="B233" s="38"/>
      <c r="C233" s="37"/>
      <c r="D233" s="194" t="s">
        <v>135</v>
      </c>
      <c r="E233" s="37"/>
      <c r="F233" s="195" t="s">
        <v>896</v>
      </c>
      <c r="G233" s="37"/>
      <c r="H233" s="37"/>
      <c r="I233" s="196"/>
      <c r="J233" s="37"/>
      <c r="K233" s="37"/>
      <c r="L233" s="38"/>
      <c r="M233" s="197"/>
      <c r="N233" s="19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135</v>
      </c>
      <c r="AU233" s="18" t="s">
        <v>83</v>
      </c>
    </row>
    <row r="234" s="13" customFormat="1">
      <c r="A234" s="13"/>
      <c r="B234" s="199"/>
      <c r="C234" s="13"/>
      <c r="D234" s="194" t="s">
        <v>137</v>
      </c>
      <c r="E234" s="200" t="s">
        <v>1</v>
      </c>
      <c r="F234" s="201" t="s">
        <v>897</v>
      </c>
      <c r="G234" s="13"/>
      <c r="H234" s="202">
        <v>0.435</v>
      </c>
      <c r="I234" s="203"/>
      <c r="J234" s="13"/>
      <c r="K234" s="13"/>
      <c r="L234" s="199"/>
      <c r="M234" s="204"/>
      <c r="N234" s="205"/>
      <c r="O234" s="205"/>
      <c r="P234" s="205"/>
      <c r="Q234" s="205"/>
      <c r="R234" s="205"/>
      <c r="S234" s="205"/>
      <c r="T234" s="20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0" t="s">
        <v>137</v>
      </c>
      <c r="AU234" s="200" t="s">
        <v>83</v>
      </c>
      <c r="AV234" s="13" t="s">
        <v>83</v>
      </c>
      <c r="AW234" s="13" t="s">
        <v>30</v>
      </c>
      <c r="AX234" s="13" t="s">
        <v>81</v>
      </c>
      <c r="AY234" s="200" t="s">
        <v>127</v>
      </c>
    </row>
    <row r="235" s="2" customFormat="1" ht="16.5" customHeight="1">
      <c r="A235" s="37"/>
      <c r="B235" s="179"/>
      <c r="C235" s="180" t="s">
        <v>349</v>
      </c>
      <c r="D235" s="180" t="s">
        <v>129</v>
      </c>
      <c r="E235" s="181" t="s">
        <v>898</v>
      </c>
      <c r="F235" s="182" t="s">
        <v>899</v>
      </c>
      <c r="G235" s="183" t="s">
        <v>132</v>
      </c>
      <c r="H235" s="184">
        <v>0.88</v>
      </c>
      <c r="I235" s="185"/>
      <c r="J235" s="186">
        <f>ROUND(I235*H235,2)</f>
        <v>0</v>
      </c>
      <c r="K235" s="187"/>
      <c r="L235" s="38"/>
      <c r="M235" s="188" t="s">
        <v>1</v>
      </c>
      <c r="N235" s="189" t="s">
        <v>39</v>
      </c>
      <c r="O235" s="76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2" t="s">
        <v>133</v>
      </c>
      <c r="AT235" s="192" t="s">
        <v>129</v>
      </c>
      <c r="AU235" s="192" t="s">
        <v>83</v>
      </c>
      <c r="AY235" s="18" t="s">
        <v>127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8" t="s">
        <v>81</v>
      </c>
      <c r="BK235" s="193">
        <f>ROUND(I235*H235,2)</f>
        <v>0</v>
      </c>
      <c r="BL235" s="18" t="s">
        <v>133</v>
      </c>
      <c r="BM235" s="192" t="s">
        <v>900</v>
      </c>
    </row>
    <row r="236" s="2" customFormat="1">
      <c r="A236" s="37"/>
      <c r="B236" s="38"/>
      <c r="C236" s="37"/>
      <c r="D236" s="194" t="s">
        <v>135</v>
      </c>
      <c r="E236" s="37"/>
      <c r="F236" s="195" t="s">
        <v>901</v>
      </c>
      <c r="G236" s="37"/>
      <c r="H236" s="37"/>
      <c r="I236" s="196"/>
      <c r="J236" s="37"/>
      <c r="K236" s="37"/>
      <c r="L236" s="38"/>
      <c r="M236" s="197"/>
      <c r="N236" s="198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135</v>
      </c>
      <c r="AU236" s="18" t="s">
        <v>83</v>
      </c>
    </row>
    <row r="237" s="13" customFormat="1">
      <c r="A237" s="13"/>
      <c r="B237" s="199"/>
      <c r="C237" s="13"/>
      <c r="D237" s="194" t="s">
        <v>137</v>
      </c>
      <c r="E237" s="200" t="s">
        <v>1</v>
      </c>
      <c r="F237" s="201" t="s">
        <v>902</v>
      </c>
      <c r="G237" s="13"/>
      <c r="H237" s="202">
        <v>0.88</v>
      </c>
      <c r="I237" s="203"/>
      <c r="J237" s="13"/>
      <c r="K237" s="13"/>
      <c r="L237" s="199"/>
      <c r="M237" s="204"/>
      <c r="N237" s="205"/>
      <c r="O237" s="205"/>
      <c r="P237" s="205"/>
      <c r="Q237" s="205"/>
      <c r="R237" s="205"/>
      <c r="S237" s="205"/>
      <c r="T237" s="20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0" t="s">
        <v>137</v>
      </c>
      <c r="AU237" s="200" t="s">
        <v>83</v>
      </c>
      <c r="AV237" s="13" t="s">
        <v>83</v>
      </c>
      <c r="AW237" s="13" t="s">
        <v>30</v>
      </c>
      <c r="AX237" s="13" t="s">
        <v>81</v>
      </c>
      <c r="AY237" s="200" t="s">
        <v>127</v>
      </c>
    </row>
    <row r="238" s="2" customFormat="1" ht="16.5" customHeight="1">
      <c r="A238" s="37"/>
      <c r="B238" s="179"/>
      <c r="C238" s="180" t="s">
        <v>355</v>
      </c>
      <c r="D238" s="180" t="s">
        <v>129</v>
      </c>
      <c r="E238" s="181" t="s">
        <v>903</v>
      </c>
      <c r="F238" s="182" t="s">
        <v>904</v>
      </c>
      <c r="G238" s="183" t="s">
        <v>132</v>
      </c>
      <c r="H238" s="184">
        <v>0.88</v>
      </c>
      <c r="I238" s="185"/>
      <c r="J238" s="186">
        <f>ROUND(I238*H238,2)</f>
        <v>0</v>
      </c>
      <c r="K238" s="187"/>
      <c r="L238" s="38"/>
      <c r="M238" s="188" t="s">
        <v>1</v>
      </c>
      <c r="N238" s="189" t="s">
        <v>39</v>
      </c>
      <c r="O238" s="76"/>
      <c r="P238" s="190">
        <f>O238*H238</f>
        <v>0</v>
      </c>
      <c r="Q238" s="190">
        <v>0.00247</v>
      </c>
      <c r="R238" s="190">
        <f>Q238*H238</f>
        <v>0.0021735999999999999</v>
      </c>
      <c r="S238" s="190">
        <v>0</v>
      </c>
      <c r="T238" s="19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2" t="s">
        <v>133</v>
      </c>
      <c r="AT238" s="192" t="s">
        <v>129</v>
      </c>
      <c r="AU238" s="192" t="s">
        <v>83</v>
      </c>
      <c r="AY238" s="18" t="s">
        <v>127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8" t="s">
        <v>81</v>
      </c>
      <c r="BK238" s="193">
        <f>ROUND(I238*H238,2)</f>
        <v>0</v>
      </c>
      <c r="BL238" s="18" t="s">
        <v>133</v>
      </c>
      <c r="BM238" s="192" t="s">
        <v>905</v>
      </c>
    </row>
    <row r="239" s="2" customFormat="1">
      <c r="A239" s="37"/>
      <c r="B239" s="38"/>
      <c r="C239" s="37"/>
      <c r="D239" s="194" t="s">
        <v>135</v>
      </c>
      <c r="E239" s="37"/>
      <c r="F239" s="195" t="s">
        <v>906</v>
      </c>
      <c r="G239" s="37"/>
      <c r="H239" s="37"/>
      <c r="I239" s="196"/>
      <c r="J239" s="37"/>
      <c r="K239" s="37"/>
      <c r="L239" s="38"/>
      <c r="M239" s="197"/>
      <c r="N239" s="19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135</v>
      </c>
      <c r="AU239" s="18" t="s">
        <v>83</v>
      </c>
    </row>
    <row r="240" s="12" customFormat="1" ht="22.8" customHeight="1">
      <c r="A240" s="12"/>
      <c r="B240" s="166"/>
      <c r="C240" s="12"/>
      <c r="D240" s="167" t="s">
        <v>73</v>
      </c>
      <c r="E240" s="177" t="s">
        <v>148</v>
      </c>
      <c r="F240" s="177" t="s">
        <v>907</v>
      </c>
      <c r="G240" s="12"/>
      <c r="H240" s="12"/>
      <c r="I240" s="169"/>
      <c r="J240" s="178">
        <f>BK240</f>
        <v>0</v>
      </c>
      <c r="K240" s="12"/>
      <c r="L240" s="166"/>
      <c r="M240" s="171"/>
      <c r="N240" s="172"/>
      <c r="O240" s="172"/>
      <c r="P240" s="173">
        <f>SUM(P241:P255)</f>
        <v>0</v>
      </c>
      <c r="Q240" s="172"/>
      <c r="R240" s="173">
        <f>SUM(R241:R255)</f>
        <v>1.1986147800000002</v>
      </c>
      <c r="S240" s="172"/>
      <c r="T240" s="174">
        <f>SUM(T241:T255)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67" t="s">
        <v>81</v>
      </c>
      <c r="AT240" s="175" t="s">
        <v>73</v>
      </c>
      <c r="AU240" s="175" t="s">
        <v>81</v>
      </c>
      <c r="AY240" s="167" t="s">
        <v>127</v>
      </c>
      <c r="BK240" s="176">
        <f>SUM(BK241:BK255)</f>
        <v>0</v>
      </c>
    </row>
    <row r="241" s="2" customFormat="1" ht="33" customHeight="1">
      <c r="A241" s="37"/>
      <c r="B241" s="179"/>
      <c r="C241" s="180" t="s">
        <v>362</v>
      </c>
      <c r="D241" s="180" t="s">
        <v>129</v>
      </c>
      <c r="E241" s="181" t="s">
        <v>908</v>
      </c>
      <c r="F241" s="182" t="s">
        <v>909</v>
      </c>
      <c r="G241" s="183" t="s">
        <v>218</v>
      </c>
      <c r="H241" s="184">
        <v>0.33600000000000002</v>
      </c>
      <c r="I241" s="185"/>
      <c r="J241" s="186">
        <f>ROUND(I241*H241,2)</f>
        <v>0</v>
      </c>
      <c r="K241" s="187"/>
      <c r="L241" s="38"/>
      <c r="M241" s="188" t="s">
        <v>1</v>
      </c>
      <c r="N241" s="189" t="s">
        <v>39</v>
      </c>
      <c r="O241" s="76"/>
      <c r="P241" s="190">
        <f>O241*H241</f>
        <v>0</v>
      </c>
      <c r="Q241" s="190">
        <v>2.5242300000000002</v>
      </c>
      <c r="R241" s="190">
        <f>Q241*H241</f>
        <v>0.84814128000000011</v>
      </c>
      <c r="S241" s="190">
        <v>0</v>
      </c>
      <c r="T241" s="19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2" t="s">
        <v>133</v>
      </c>
      <c r="AT241" s="192" t="s">
        <v>129</v>
      </c>
      <c r="AU241" s="192" t="s">
        <v>83</v>
      </c>
      <c r="AY241" s="18" t="s">
        <v>127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8" t="s">
        <v>81</v>
      </c>
      <c r="BK241" s="193">
        <f>ROUND(I241*H241,2)</f>
        <v>0</v>
      </c>
      <c r="BL241" s="18" t="s">
        <v>133</v>
      </c>
      <c r="BM241" s="192" t="s">
        <v>910</v>
      </c>
    </row>
    <row r="242" s="2" customFormat="1">
      <c r="A242" s="37"/>
      <c r="B242" s="38"/>
      <c r="C242" s="37"/>
      <c r="D242" s="194" t="s">
        <v>135</v>
      </c>
      <c r="E242" s="37"/>
      <c r="F242" s="195" t="s">
        <v>911</v>
      </c>
      <c r="G242" s="37"/>
      <c r="H242" s="37"/>
      <c r="I242" s="196"/>
      <c r="J242" s="37"/>
      <c r="K242" s="37"/>
      <c r="L242" s="38"/>
      <c r="M242" s="197"/>
      <c r="N242" s="19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135</v>
      </c>
      <c r="AU242" s="18" t="s">
        <v>83</v>
      </c>
    </row>
    <row r="243" s="13" customFormat="1">
      <c r="A243" s="13"/>
      <c r="B243" s="199"/>
      <c r="C243" s="13"/>
      <c r="D243" s="194" t="s">
        <v>137</v>
      </c>
      <c r="E243" s="200" t="s">
        <v>1</v>
      </c>
      <c r="F243" s="201" t="s">
        <v>912</v>
      </c>
      <c r="G243" s="13"/>
      <c r="H243" s="202">
        <v>0.33600000000000002</v>
      </c>
      <c r="I243" s="203"/>
      <c r="J243" s="13"/>
      <c r="K243" s="13"/>
      <c r="L243" s="199"/>
      <c r="M243" s="204"/>
      <c r="N243" s="205"/>
      <c r="O243" s="205"/>
      <c r="P243" s="205"/>
      <c r="Q243" s="205"/>
      <c r="R243" s="205"/>
      <c r="S243" s="205"/>
      <c r="T243" s="20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0" t="s">
        <v>137</v>
      </c>
      <c r="AU243" s="200" t="s">
        <v>83</v>
      </c>
      <c r="AV243" s="13" t="s">
        <v>83</v>
      </c>
      <c r="AW243" s="13" t="s">
        <v>30</v>
      </c>
      <c r="AX243" s="13" t="s">
        <v>81</v>
      </c>
      <c r="AY243" s="200" t="s">
        <v>127</v>
      </c>
    </row>
    <row r="244" s="2" customFormat="1" ht="16.5" customHeight="1">
      <c r="A244" s="37"/>
      <c r="B244" s="179"/>
      <c r="C244" s="180" t="s">
        <v>366</v>
      </c>
      <c r="D244" s="180" t="s">
        <v>129</v>
      </c>
      <c r="E244" s="181" t="s">
        <v>913</v>
      </c>
      <c r="F244" s="182" t="s">
        <v>914</v>
      </c>
      <c r="G244" s="183" t="s">
        <v>218</v>
      </c>
      <c r="H244" s="184">
        <v>0.13500000000000001</v>
      </c>
      <c r="I244" s="185"/>
      <c r="J244" s="186">
        <f>ROUND(I244*H244,2)</f>
        <v>0</v>
      </c>
      <c r="K244" s="187"/>
      <c r="L244" s="38"/>
      <c r="M244" s="188" t="s">
        <v>1</v>
      </c>
      <c r="N244" s="189" t="s">
        <v>39</v>
      </c>
      <c r="O244" s="76"/>
      <c r="P244" s="190">
        <f>O244*H244</f>
        <v>0</v>
      </c>
      <c r="Q244" s="190">
        <v>2.5960999999999999</v>
      </c>
      <c r="R244" s="190">
        <f>Q244*H244</f>
        <v>0.35047349999999999</v>
      </c>
      <c r="S244" s="190">
        <v>0</v>
      </c>
      <c r="T244" s="19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2" t="s">
        <v>133</v>
      </c>
      <c r="AT244" s="192" t="s">
        <v>129</v>
      </c>
      <c r="AU244" s="192" t="s">
        <v>83</v>
      </c>
      <c r="AY244" s="18" t="s">
        <v>127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8" t="s">
        <v>81</v>
      </c>
      <c r="BK244" s="193">
        <f>ROUND(I244*H244,2)</f>
        <v>0</v>
      </c>
      <c r="BL244" s="18" t="s">
        <v>133</v>
      </c>
      <c r="BM244" s="192" t="s">
        <v>915</v>
      </c>
    </row>
    <row r="245" s="2" customFormat="1">
      <c r="A245" s="37"/>
      <c r="B245" s="38"/>
      <c r="C245" s="37"/>
      <c r="D245" s="194" t="s">
        <v>135</v>
      </c>
      <c r="E245" s="37"/>
      <c r="F245" s="195" t="s">
        <v>914</v>
      </c>
      <c r="G245" s="37"/>
      <c r="H245" s="37"/>
      <c r="I245" s="196"/>
      <c r="J245" s="37"/>
      <c r="K245" s="37"/>
      <c r="L245" s="38"/>
      <c r="M245" s="197"/>
      <c r="N245" s="198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135</v>
      </c>
      <c r="AU245" s="18" t="s">
        <v>83</v>
      </c>
    </row>
    <row r="246" s="2" customFormat="1">
      <c r="A246" s="37"/>
      <c r="B246" s="38"/>
      <c r="C246" s="37"/>
      <c r="D246" s="194" t="s">
        <v>206</v>
      </c>
      <c r="E246" s="37"/>
      <c r="F246" s="222" t="s">
        <v>916</v>
      </c>
      <c r="G246" s="37"/>
      <c r="H246" s="37"/>
      <c r="I246" s="196"/>
      <c r="J246" s="37"/>
      <c r="K246" s="37"/>
      <c r="L246" s="38"/>
      <c r="M246" s="197"/>
      <c r="N246" s="19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206</v>
      </c>
      <c r="AU246" s="18" t="s">
        <v>83</v>
      </c>
    </row>
    <row r="247" s="13" customFormat="1">
      <c r="A247" s="13"/>
      <c r="B247" s="199"/>
      <c r="C247" s="13"/>
      <c r="D247" s="194" t="s">
        <v>137</v>
      </c>
      <c r="E247" s="200" t="s">
        <v>1</v>
      </c>
      <c r="F247" s="201" t="s">
        <v>917</v>
      </c>
      <c r="G247" s="13"/>
      <c r="H247" s="202">
        <v>0.13500000000000001</v>
      </c>
      <c r="I247" s="203"/>
      <c r="J247" s="13"/>
      <c r="K247" s="13"/>
      <c r="L247" s="199"/>
      <c r="M247" s="204"/>
      <c r="N247" s="205"/>
      <c r="O247" s="205"/>
      <c r="P247" s="205"/>
      <c r="Q247" s="205"/>
      <c r="R247" s="205"/>
      <c r="S247" s="205"/>
      <c r="T247" s="20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0" t="s">
        <v>137</v>
      </c>
      <c r="AU247" s="200" t="s">
        <v>83</v>
      </c>
      <c r="AV247" s="13" t="s">
        <v>83</v>
      </c>
      <c r="AW247" s="13" t="s">
        <v>30</v>
      </c>
      <c r="AX247" s="13" t="s">
        <v>81</v>
      </c>
      <c r="AY247" s="200" t="s">
        <v>127</v>
      </c>
    </row>
    <row r="248" s="2" customFormat="1" ht="33" customHeight="1">
      <c r="A248" s="37"/>
      <c r="B248" s="179"/>
      <c r="C248" s="180" t="s">
        <v>918</v>
      </c>
      <c r="D248" s="180" t="s">
        <v>129</v>
      </c>
      <c r="E248" s="181" t="s">
        <v>919</v>
      </c>
      <c r="F248" s="182" t="s">
        <v>920</v>
      </c>
      <c r="G248" s="183" t="s">
        <v>698</v>
      </c>
      <c r="H248" s="184">
        <v>1</v>
      </c>
      <c r="I248" s="185"/>
      <c r="J248" s="186">
        <f>ROUND(I248*H248,2)</f>
        <v>0</v>
      </c>
      <c r="K248" s="187"/>
      <c r="L248" s="38"/>
      <c r="M248" s="188" t="s">
        <v>1</v>
      </c>
      <c r="N248" s="189" t="s">
        <v>39</v>
      </c>
      <c r="O248" s="76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2" t="s">
        <v>133</v>
      </c>
      <c r="AT248" s="192" t="s">
        <v>129</v>
      </c>
      <c r="AU248" s="192" t="s">
        <v>83</v>
      </c>
      <c r="AY248" s="18" t="s">
        <v>127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8" t="s">
        <v>81</v>
      </c>
      <c r="BK248" s="193">
        <f>ROUND(I248*H248,2)</f>
        <v>0</v>
      </c>
      <c r="BL248" s="18" t="s">
        <v>133</v>
      </c>
      <c r="BM248" s="192" t="s">
        <v>921</v>
      </c>
    </row>
    <row r="249" s="2" customFormat="1">
      <c r="A249" s="37"/>
      <c r="B249" s="38"/>
      <c r="C249" s="37"/>
      <c r="D249" s="194" t="s">
        <v>135</v>
      </c>
      <c r="E249" s="37"/>
      <c r="F249" s="195" t="s">
        <v>922</v>
      </c>
      <c r="G249" s="37"/>
      <c r="H249" s="37"/>
      <c r="I249" s="196"/>
      <c r="J249" s="37"/>
      <c r="K249" s="37"/>
      <c r="L249" s="38"/>
      <c r="M249" s="197"/>
      <c r="N249" s="198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135</v>
      </c>
      <c r="AU249" s="18" t="s">
        <v>83</v>
      </c>
    </row>
    <row r="250" s="2" customFormat="1">
      <c r="A250" s="37"/>
      <c r="B250" s="38"/>
      <c r="C250" s="37"/>
      <c r="D250" s="194" t="s">
        <v>206</v>
      </c>
      <c r="E250" s="37"/>
      <c r="F250" s="222" t="s">
        <v>923</v>
      </c>
      <c r="G250" s="37"/>
      <c r="H250" s="37"/>
      <c r="I250" s="196"/>
      <c r="J250" s="37"/>
      <c r="K250" s="37"/>
      <c r="L250" s="38"/>
      <c r="M250" s="197"/>
      <c r="N250" s="198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206</v>
      </c>
      <c r="AU250" s="18" t="s">
        <v>83</v>
      </c>
    </row>
    <row r="251" s="2" customFormat="1" ht="21.75" customHeight="1">
      <c r="A251" s="37"/>
      <c r="B251" s="179"/>
      <c r="C251" s="180" t="s">
        <v>372</v>
      </c>
      <c r="D251" s="180" t="s">
        <v>129</v>
      </c>
      <c r="E251" s="181" t="s">
        <v>924</v>
      </c>
      <c r="F251" s="182" t="s">
        <v>925</v>
      </c>
      <c r="G251" s="183" t="s">
        <v>698</v>
      </c>
      <c r="H251" s="184">
        <v>2</v>
      </c>
      <c r="I251" s="185"/>
      <c r="J251" s="186">
        <f>ROUND(I251*H251,2)</f>
        <v>0</v>
      </c>
      <c r="K251" s="187"/>
      <c r="L251" s="38"/>
      <c r="M251" s="188" t="s">
        <v>1</v>
      </c>
      <c r="N251" s="189" t="s">
        <v>39</v>
      </c>
      <c r="O251" s="76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2" t="s">
        <v>133</v>
      </c>
      <c r="AT251" s="192" t="s">
        <v>129</v>
      </c>
      <c r="AU251" s="192" t="s">
        <v>83</v>
      </c>
      <c r="AY251" s="18" t="s">
        <v>127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8" t="s">
        <v>81</v>
      </c>
      <c r="BK251" s="193">
        <f>ROUND(I251*H251,2)</f>
        <v>0</v>
      </c>
      <c r="BL251" s="18" t="s">
        <v>133</v>
      </c>
      <c r="BM251" s="192" t="s">
        <v>926</v>
      </c>
    </row>
    <row r="252" s="2" customFormat="1">
      <c r="A252" s="37"/>
      <c r="B252" s="38"/>
      <c r="C252" s="37"/>
      <c r="D252" s="194" t="s">
        <v>206</v>
      </c>
      <c r="E252" s="37"/>
      <c r="F252" s="222" t="s">
        <v>927</v>
      </c>
      <c r="G252" s="37"/>
      <c r="H252" s="37"/>
      <c r="I252" s="196"/>
      <c r="J252" s="37"/>
      <c r="K252" s="37"/>
      <c r="L252" s="38"/>
      <c r="M252" s="197"/>
      <c r="N252" s="19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206</v>
      </c>
      <c r="AU252" s="18" t="s">
        <v>83</v>
      </c>
    </row>
    <row r="253" s="2" customFormat="1" ht="24.15" customHeight="1">
      <c r="A253" s="37"/>
      <c r="B253" s="179"/>
      <c r="C253" s="180" t="s">
        <v>377</v>
      </c>
      <c r="D253" s="180" t="s">
        <v>129</v>
      </c>
      <c r="E253" s="181" t="s">
        <v>928</v>
      </c>
      <c r="F253" s="182" t="s">
        <v>929</v>
      </c>
      <c r="G253" s="183" t="s">
        <v>698</v>
      </c>
      <c r="H253" s="184">
        <v>1</v>
      </c>
      <c r="I253" s="185"/>
      <c r="J253" s="186">
        <f>ROUND(I253*H253,2)</f>
        <v>0</v>
      </c>
      <c r="K253" s="187"/>
      <c r="L253" s="38"/>
      <c r="M253" s="188" t="s">
        <v>1</v>
      </c>
      <c r="N253" s="189" t="s">
        <v>39</v>
      </c>
      <c r="O253" s="76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2" t="s">
        <v>133</v>
      </c>
      <c r="AT253" s="192" t="s">
        <v>129</v>
      </c>
      <c r="AU253" s="192" t="s">
        <v>83</v>
      </c>
      <c r="AY253" s="18" t="s">
        <v>127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8" t="s">
        <v>81</v>
      </c>
      <c r="BK253" s="193">
        <f>ROUND(I253*H253,2)</f>
        <v>0</v>
      </c>
      <c r="BL253" s="18" t="s">
        <v>133</v>
      </c>
      <c r="BM253" s="192" t="s">
        <v>930</v>
      </c>
    </row>
    <row r="254" s="2" customFormat="1">
      <c r="A254" s="37"/>
      <c r="B254" s="38"/>
      <c r="C254" s="37"/>
      <c r="D254" s="194" t="s">
        <v>135</v>
      </c>
      <c r="E254" s="37"/>
      <c r="F254" s="195" t="s">
        <v>922</v>
      </c>
      <c r="G254" s="37"/>
      <c r="H254" s="37"/>
      <c r="I254" s="196"/>
      <c r="J254" s="37"/>
      <c r="K254" s="37"/>
      <c r="L254" s="38"/>
      <c r="M254" s="197"/>
      <c r="N254" s="19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135</v>
      </c>
      <c r="AU254" s="18" t="s">
        <v>83</v>
      </c>
    </row>
    <row r="255" s="2" customFormat="1">
      <c r="A255" s="37"/>
      <c r="B255" s="38"/>
      <c r="C255" s="37"/>
      <c r="D255" s="194" t="s">
        <v>206</v>
      </c>
      <c r="E255" s="37"/>
      <c r="F255" s="222" t="s">
        <v>931</v>
      </c>
      <c r="G255" s="37"/>
      <c r="H255" s="37"/>
      <c r="I255" s="196"/>
      <c r="J255" s="37"/>
      <c r="K255" s="37"/>
      <c r="L255" s="38"/>
      <c r="M255" s="197"/>
      <c r="N255" s="198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206</v>
      </c>
      <c r="AU255" s="18" t="s">
        <v>83</v>
      </c>
    </row>
    <row r="256" s="12" customFormat="1" ht="22.8" customHeight="1">
      <c r="A256" s="12"/>
      <c r="B256" s="166"/>
      <c r="C256" s="12"/>
      <c r="D256" s="167" t="s">
        <v>73</v>
      </c>
      <c r="E256" s="177" t="s">
        <v>133</v>
      </c>
      <c r="F256" s="177" t="s">
        <v>354</v>
      </c>
      <c r="G256" s="12"/>
      <c r="H256" s="12"/>
      <c r="I256" s="169"/>
      <c r="J256" s="178">
        <f>BK256</f>
        <v>0</v>
      </c>
      <c r="K256" s="12"/>
      <c r="L256" s="166"/>
      <c r="M256" s="171"/>
      <c r="N256" s="172"/>
      <c r="O256" s="172"/>
      <c r="P256" s="173">
        <f>SUM(P257:P261)</f>
        <v>0</v>
      </c>
      <c r="Q256" s="172"/>
      <c r="R256" s="173">
        <f>SUM(R257:R261)</f>
        <v>0</v>
      </c>
      <c r="S256" s="172"/>
      <c r="T256" s="174">
        <f>SUM(T257:T261)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7" t="s">
        <v>81</v>
      </c>
      <c r="AT256" s="175" t="s">
        <v>73</v>
      </c>
      <c r="AU256" s="175" t="s">
        <v>81</v>
      </c>
      <c r="AY256" s="167" t="s">
        <v>127</v>
      </c>
      <c r="BK256" s="176">
        <f>SUM(BK257:BK261)</f>
        <v>0</v>
      </c>
    </row>
    <row r="257" s="2" customFormat="1" ht="24.15" customHeight="1">
      <c r="A257" s="37"/>
      <c r="B257" s="179"/>
      <c r="C257" s="180" t="s">
        <v>384</v>
      </c>
      <c r="D257" s="180" t="s">
        <v>129</v>
      </c>
      <c r="E257" s="181" t="s">
        <v>356</v>
      </c>
      <c r="F257" s="182" t="s">
        <v>357</v>
      </c>
      <c r="G257" s="183" t="s">
        <v>218</v>
      </c>
      <c r="H257" s="184">
        <v>2.3650000000000002</v>
      </c>
      <c r="I257" s="185"/>
      <c r="J257" s="186">
        <f>ROUND(I257*H257,2)</f>
        <v>0</v>
      </c>
      <c r="K257" s="187"/>
      <c r="L257" s="38"/>
      <c r="M257" s="188" t="s">
        <v>1</v>
      </c>
      <c r="N257" s="189" t="s">
        <v>39</v>
      </c>
      <c r="O257" s="76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2" t="s">
        <v>133</v>
      </c>
      <c r="AT257" s="192" t="s">
        <v>129</v>
      </c>
      <c r="AU257" s="192" t="s">
        <v>83</v>
      </c>
      <c r="AY257" s="18" t="s">
        <v>127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8" t="s">
        <v>81</v>
      </c>
      <c r="BK257" s="193">
        <f>ROUND(I257*H257,2)</f>
        <v>0</v>
      </c>
      <c r="BL257" s="18" t="s">
        <v>133</v>
      </c>
      <c r="BM257" s="192" t="s">
        <v>932</v>
      </c>
    </row>
    <row r="258" s="2" customFormat="1">
      <c r="A258" s="37"/>
      <c r="B258" s="38"/>
      <c r="C258" s="37"/>
      <c r="D258" s="194" t="s">
        <v>135</v>
      </c>
      <c r="E258" s="37"/>
      <c r="F258" s="195" t="s">
        <v>357</v>
      </c>
      <c r="G258" s="37"/>
      <c r="H258" s="37"/>
      <c r="I258" s="196"/>
      <c r="J258" s="37"/>
      <c r="K258" s="37"/>
      <c r="L258" s="38"/>
      <c r="M258" s="197"/>
      <c r="N258" s="19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135</v>
      </c>
      <c r="AU258" s="18" t="s">
        <v>83</v>
      </c>
    </row>
    <row r="259" s="13" customFormat="1">
      <c r="A259" s="13"/>
      <c r="B259" s="199"/>
      <c r="C259" s="13"/>
      <c r="D259" s="194" t="s">
        <v>137</v>
      </c>
      <c r="E259" s="200" t="s">
        <v>1</v>
      </c>
      <c r="F259" s="201" t="s">
        <v>933</v>
      </c>
      <c r="G259" s="13"/>
      <c r="H259" s="202">
        <v>2.3650000000000002</v>
      </c>
      <c r="I259" s="203"/>
      <c r="J259" s="13"/>
      <c r="K259" s="13"/>
      <c r="L259" s="199"/>
      <c r="M259" s="204"/>
      <c r="N259" s="205"/>
      <c r="O259" s="205"/>
      <c r="P259" s="205"/>
      <c r="Q259" s="205"/>
      <c r="R259" s="205"/>
      <c r="S259" s="205"/>
      <c r="T259" s="20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0" t="s">
        <v>137</v>
      </c>
      <c r="AU259" s="200" t="s">
        <v>83</v>
      </c>
      <c r="AV259" s="13" t="s">
        <v>83</v>
      </c>
      <c r="AW259" s="13" t="s">
        <v>30</v>
      </c>
      <c r="AX259" s="13" t="s">
        <v>81</v>
      </c>
      <c r="AY259" s="200" t="s">
        <v>127</v>
      </c>
    </row>
    <row r="260" s="2" customFormat="1" ht="24.15" customHeight="1">
      <c r="A260" s="37"/>
      <c r="B260" s="179"/>
      <c r="C260" s="180" t="s">
        <v>934</v>
      </c>
      <c r="D260" s="180" t="s">
        <v>129</v>
      </c>
      <c r="E260" s="181" t="s">
        <v>935</v>
      </c>
      <c r="F260" s="182" t="s">
        <v>936</v>
      </c>
      <c r="G260" s="183" t="s">
        <v>132</v>
      </c>
      <c r="H260" s="184">
        <v>2.8599999999999999</v>
      </c>
      <c r="I260" s="185"/>
      <c r="J260" s="186">
        <f>ROUND(I260*H260,2)</f>
        <v>0</v>
      </c>
      <c r="K260" s="187"/>
      <c r="L260" s="38"/>
      <c r="M260" s="188" t="s">
        <v>1</v>
      </c>
      <c r="N260" s="189" t="s">
        <v>39</v>
      </c>
      <c r="O260" s="76"/>
      <c r="P260" s="190">
        <f>O260*H260</f>
        <v>0</v>
      </c>
      <c r="Q260" s="190">
        <v>0</v>
      </c>
      <c r="R260" s="190">
        <f>Q260*H260</f>
        <v>0</v>
      </c>
      <c r="S260" s="190">
        <v>0</v>
      </c>
      <c r="T260" s="19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2" t="s">
        <v>133</v>
      </c>
      <c r="AT260" s="192" t="s">
        <v>129</v>
      </c>
      <c r="AU260" s="192" t="s">
        <v>83</v>
      </c>
      <c r="AY260" s="18" t="s">
        <v>127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8" t="s">
        <v>81</v>
      </c>
      <c r="BK260" s="193">
        <f>ROUND(I260*H260,2)</f>
        <v>0</v>
      </c>
      <c r="BL260" s="18" t="s">
        <v>133</v>
      </c>
      <c r="BM260" s="192" t="s">
        <v>937</v>
      </c>
    </row>
    <row r="261" s="2" customFormat="1">
      <c r="A261" s="37"/>
      <c r="B261" s="38"/>
      <c r="C261" s="37"/>
      <c r="D261" s="194" t="s">
        <v>135</v>
      </c>
      <c r="E261" s="37"/>
      <c r="F261" s="195" t="s">
        <v>938</v>
      </c>
      <c r="G261" s="37"/>
      <c r="H261" s="37"/>
      <c r="I261" s="196"/>
      <c r="J261" s="37"/>
      <c r="K261" s="37"/>
      <c r="L261" s="38"/>
      <c r="M261" s="197"/>
      <c r="N261" s="198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135</v>
      </c>
      <c r="AU261" s="18" t="s">
        <v>83</v>
      </c>
    </row>
    <row r="262" s="12" customFormat="1" ht="22.8" customHeight="1">
      <c r="A262" s="12"/>
      <c r="B262" s="166"/>
      <c r="C262" s="12"/>
      <c r="D262" s="167" t="s">
        <v>73</v>
      </c>
      <c r="E262" s="177" t="s">
        <v>166</v>
      </c>
      <c r="F262" s="177" t="s">
        <v>371</v>
      </c>
      <c r="G262" s="12"/>
      <c r="H262" s="12"/>
      <c r="I262" s="169"/>
      <c r="J262" s="178">
        <f>BK262</f>
        <v>0</v>
      </c>
      <c r="K262" s="12"/>
      <c r="L262" s="166"/>
      <c r="M262" s="171"/>
      <c r="N262" s="172"/>
      <c r="O262" s="172"/>
      <c r="P262" s="173">
        <f>SUM(P263:P268)</f>
        <v>0</v>
      </c>
      <c r="Q262" s="172"/>
      <c r="R262" s="173">
        <f>SUM(R263:R268)</f>
        <v>0.56413500000000005</v>
      </c>
      <c r="S262" s="172"/>
      <c r="T262" s="174">
        <f>SUM(T263:T268)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7" t="s">
        <v>81</v>
      </c>
      <c r="AT262" s="175" t="s">
        <v>73</v>
      </c>
      <c r="AU262" s="175" t="s">
        <v>81</v>
      </c>
      <c r="AY262" s="167" t="s">
        <v>127</v>
      </c>
      <c r="BK262" s="176">
        <f>SUM(BK263:BK268)</f>
        <v>0</v>
      </c>
    </row>
    <row r="263" s="2" customFormat="1" ht="24.15" customHeight="1">
      <c r="A263" s="37"/>
      <c r="B263" s="179"/>
      <c r="C263" s="180" t="s">
        <v>389</v>
      </c>
      <c r="D263" s="180" t="s">
        <v>129</v>
      </c>
      <c r="E263" s="181" t="s">
        <v>939</v>
      </c>
      <c r="F263" s="182" t="s">
        <v>940</v>
      </c>
      <c r="G263" s="183" t="s">
        <v>132</v>
      </c>
      <c r="H263" s="184">
        <v>2.8599999999999999</v>
      </c>
      <c r="I263" s="185"/>
      <c r="J263" s="186">
        <f>ROUND(I263*H263,2)</f>
        <v>0</v>
      </c>
      <c r="K263" s="187"/>
      <c r="L263" s="38"/>
      <c r="M263" s="188" t="s">
        <v>1</v>
      </c>
      <c r="N263" s="189" t="s">
        <v>39</v>
      </c>
      <c r="O263" s="76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2" t="s">
        <v>133</v>
      </c>
      <c r="AT263" s="192" t="s">
        <v>129</v>
      </c>
      <c r="AU263" s="192" t="s">
        <v>83</v>
      </c>
      <c r="AY263" s="18" t="s">
        <v>127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8" t="s">
        <v>81</v>
      </c>
      <c r="BK263" s="193">
        <f>ROUND(I263*H263,2)</f>
        <v>0</v>
      </c>
      <c r="BL263" s="18" t="s">
        <v>133</v>
      </c>
      <c r="BM263" s="192" t="s">
        <v>941</v>
      </c>
    </row>
    <row r="264" s="2" customFormat="1">
      <c r="A264" s="37"/>
      <c r="B264" s="38"/>
      <c r="C264" s="37"/>
      <c r="D264" s="194" t="s">
        <v>135</v>
      </c>
      <c r="E264" s="37"/>
      <c r="F264" s="195" t="s">
        <v>942</v>
      </c>
      <c r="G264" s="37"/>
      <c r="H264" s="37"/>
      <c r="I264" s="196"/>
      <c r="J264" s="37"/>
      <c r="K264" s="37"/>
      <c r="L264" s="38"/>
      <c r="M264" s="197"/>
      <c r="N264" s="198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135</v>
      </c>
      <c r="AU264" s="18" t="s">
        <v>83</v>
      </c>
    </row>
    <row r="265" s="2" customFormat="1" ht="24.15" customHeight="1">
      <c r="A265" s="37"/>
      <c r="B265" s="179"/>
      <c r="C265" s="180" t="s">
        <v>396</v>
      </c>
      <c r="D265" s="180" t="s">
        <v>129</v>
      </c>
      <c r="E265" s="181" t="s">
        <v>943</v>
      </c>
      <c r="F265" s="182" t="s">
        <v>944</v>
      </c>
      <c r="G265" s="183" t="s">
        <v>132</v>
      </c>
      <c r="H265" s="184">
        <v>2.8599999999999999</v>
      </c>
      <c r="I265" s="185"/>
      <c r="J265" s="186">
        <f>ROUND(I265*H265,2)</f>
        <v>0</v>
      </c>
      <c r="K265" s="187"/>
      <c r="L265" s="38"/>
      <c r="M265" s="188" t="s">
        <v>1</v>
      </c>
      <c r="N265" s="189" t="s">
        <v>39</v>
      </c>
      <c r="O265" s="76"/>
      <c r="P265" s="190">
        <f>O265*H265</f>
        <v>0</v>
      </c>
      <c r="Q265" s="190">
        <v>0.084250000000000005</v>
      </c>
      <c r="R265" s="190">
        <f>Q265*H265</f>
        <v>0.240955</v>
      </c>
      <c r="S265" s="190">
        <v>0</v>
      </c>
      <c r="T265" s="19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2" t="s">
        <v>133</v>
      </c>
      <c r="AT265" s="192" t="s">
        <v>129</v>
      </c>
      <c r="AU265" s="192" t="s">
        <v>83</v>
      </c>
      <c r="AY265" s="18" t="s">
        <v>127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8" t="s">
        <v>81</v>
      </c>
      <c r="BK265" s="193">
        <f>ROUND(I265*H265,2)</f>
        <v>0</v>
      </c>
      <c r="BL265" s="18" t="s">
        <v>133</v>
      </c>
      <c r="BM265" s="192" t="s">
        <v>945</v>
      </c>
    </row>
    <row r="266" s="2" customFormat="1">
      <c r="A266" s="37"/>
      <c r="B266" s="38"/>
      <c r="C266" s="37"/>
      <c r="D266" s="194" t="s">
        <v>135</v>
      </c>
      <c r="E266" s="37"/>
      <c r="F266" s="195" t="s">
        <v>946</v>
      </c>
      <c r="G266" s="37"/>
      <c r="H266" s="37"/>
      <c r="I266" s="196"/>
      <c r="J266" s="37"/>
      <c r="K266" s="37"/>
      <c r="L266" s="38"/>
      <c r="M266" s="197"/>
      <c r="N266" s="198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135</v>
      </c>
      <c r="AU266" s="18" t="s">
        <v>83</v>
      </c>
    </row>
    <row r="267" s="2" customFormat="1" ht="24.15" customHeight="1">
      <c r="A267" s="37"/>
      <c r="B267" s="179"/>
      <c r="C267" s="223" t="s">
        <v>947</v>
      </c>
      <c r="D267" s="223" t="s">
        <v>250</v>
      </c>
      <c r="E267" s="224" t="s">
        <v>948</v>
      </c>
      <c r="F267" s="225" t="s">
        <v>949</v>
      </c>
      <c r="G267" s="226" t="s">
        <v>132</v>
      </c>
      <c r="H267" s="227">
        <v>2.8599999999999999</v>
      </c>
      <c r="I267" s="228"/>
      <c r="J267" s="229">
        <f>ROUND(I267*H267,2)</f>
        <v>0</v>
      </c>
      <c r="K267" s="230"/>
      <c r="L267" s="231"/>
      <c r="M267" s="232" t="s">
        <v>1</v>
      </c>
      <c r="N267" s="233" t="s">
        <v>39</v>
      </c>
      <c r="O267" s="76"/>
      <c r="P267" s="190">
        <f>O267*H267</f>
        <v>0</v>
      </c>
      <c r="Q267" s="190">
        <v>0.113</v>
      </c>
      <c r="R267" s="190">
        <f>Q267*H267</f>
        <v>0.32318000000000002</v>
      </c>
      <c r="S267" s="190">
        <v>0</v>
      </c>
      <c r="T267" s="19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2" t="s">
        <v>187</v>
      </c>
      <c r="AT267" s="192" t="s">
        <v>250</v>
      </c>
      <c r="AU267" s="192" t="s">
        <v>83</v>
      </c>
      <c r="AY267" s="18" t="s">
        <v>127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8" t="s">
        <v>81</v>
      </c>
      <c r="BK267" s="193">
        <f>ROUND(I267*H267,2)</f>
        <v>0</v>
      </c>
      <c r="BL267" s="18" t="s">
        <v>133</v>
      </c>
      <c r="BM267" s="192" t="s">
        <v>950</v>
      </c>
    </row>
    <row r="268" s="2" customFormat="1">
      <c r="A268" s="37"/>
      <c r="B268" s="38"/>
      <c r="C268" s="37"/>
      <c r="D268" s="194" t="s">
        <v>135</v>
      </c>
      <c r="E268" s="37"/>
      <c r="F268" s="195" t="s">
        <v>949</v>
      </c>
      <c r="G268" s="37"/>
      <c r="H268" s="37"/>
      <c r="I268" s="196"/>
      <c r="J268" s="37"/>
      <c r="K268" s="37"/>
      <c r="L268" s="38"/>
      <c r="M268" s="197"/>
      <c r="N268" s="19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135</v>
      </c>
      <c r="AU268" s="18" t="s">
        <v>83</v>
      </c>
    </row>
    <row r="269" s="12" customFormat="1" ht="22.8" customHeight="1">
      <c r="A269" s="12"/>
      <c r="B269" s="166"/>
      <c r="C269" s="12"/>
      <c r="D269" s="167" t="s">
        <v>73</v>
      </c>
      <c r="E269" s="177" t="s">
        <v>187</v>
      </c>
      <c r="F269" s="177" t="s">
        <v>431</v>
      </c>
      <c r="G269" s="12"/>
      <c r="H269" s="12"/>
      <c r="I269" s="169"/>
      <c r="J269" s="178">
        <f>BK269</f>
        <v>0</v>
      </c>
      <c r="K269" s="12"/>
      <c r="L269" s="166"/>
      <c r="M269" s="171"/>
      <c r="N269" s="172"/>
      <c r="O269" s="172"/>
      <c r="P269" s="173">
        <f>SUM(P270:P333)</f>
        <v>0</v>
      </c>
      <c r="Q269" s="172"/>
      <c r="R269" s="173">
        <f>SUM(R270:R333)</f>
        <v>1.3468057100000002</v>
      </c>
      <c r="S269" s="172"/>
      <c r="T269" s="174">
        <f>SUM(T270:T333)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67" t="s">
        <v>81</v>
      </c>
      <c r="AT269" s="175" t="s">
        <v>73</v>
      </c>
      <c r="AU269" s="175" t="s">
        <v>81</v>
      </c>
      <c r="AY269" s="167" t="s">
        <v>127</v>
      </c>
      <c r="BK269" s="176">
        <f>SUM(BK270:BK333)</f>
        <v>0</v>
      </c>
    </row>
    <row r="270" s="2" customFormat="1" ht="24.15" customHeight="1">
      <c r="A270" s="37"/>
      <c r="B270" s="179"/>
      <c r="C270" s="180" t="s">
        <v>401</v>
      </c>
      <c r="D270" s="180" t="s">
        <v>129</v>
      </c>
      <c r="E270" s="181" t="s">
        <v>951</v>
      </c>
      <c r="F270" s="182" t="s">
        <v>952</v>
      </c>
      <c r="G270" s="183" t="s">
        <v>435</v>
      </c>
      <c r="H270" s="184">
        <v>2</v>
      </c>
      <c r="I270" s="185"/>
      <c r="J270" s="186">
        <f>ROUND(I270*H270,2)</f>
        <v>0</v>
      </c>
      <c r="K270" s="187"/>
      <c r="L270" s="38"/>
      <c r="M270" s="188" t="s">
        <v>1</v>
      </c>
      <c r="N270" s="189" t="s">
        <v>39</v>
      </c>
      <c r="O270" s="76"/>
      <c r="P270" s="190">
        <f>O270*H270</f>
        <v>0</v>
      </c>
      <c r="Q270" s="190">
        <v>0.00296</v>
      </c>
      <c r="R270" s="190">
        <f>Q270*H270</f>
        <v>0.0059199999999999999</v>
      </c>
      <c r="S270" s="190">
        <v>0</v>
      </c>
      <c r="T270" s="19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133</v>
      </c>
      <c r="AT270" s="192" t="s">
        <v>129</v>
      </c>
      <c r="AU270" s="192" t="s">
        <v>83</v>
      </c>
      <c r="AY270" s="18" t="s">
        <v>127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8" t="s">
        <v>81</v>
      </c>
      <c r="BK270" s="193">
        <f>ROUND(I270*H270,2)</f>
        <v>0</v>
      </c>
      <c r="BL270" s="18" t="s">
        <v>133</v>
      </c>
      <c r="BM270" s="192" t="s">
        <v>953</v>
      </c>
    </row>
    <row r="271" s="2" customFormat="1">
      <c r="A271" s="37"/>
      <c r="B271" s="38"/>
      <c r="C271" s="37"/>
      <c r="D271" s="194" t="s">
        <v>135</v>
      </c>
      <c r="E271" s="37"/>
      <c r="F271" s="195" t="s">
        <v>954</v>
      </c>
      <c r="G271" s="37"/>
      <c r="H271" s="37"/>
      <c r="I271" s="196"/>
      <c r="J271" s="37"/>
      <c r="K271" s="37"/>
      <c r="L271" s="38"/>
      <c r="M271" s="197"/>
      <c r="N271" s="198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135</v>
      </c>
      <c r="AU271" s="18" t="s">
        <v>83</v>
      </c>
    </row>
    <row r="272" s="2" customFormat="1" ht="24.15" customHeight="1">
      <c r="A272" s="37"/>
      <c r="B272" s="179"/>
      <c r="C272" s="223" t="s">
        <v>409</v>
      </c>
      <c r="D272" s="223" t="s">
        <v>250</v>
      </c>
      <c r="E272" s="224" t="s">
        <v>955</v>
      </c>
      <c r="F272" s="225" t="s">
        <v>956</v>
      </c>
      <c r="G272" s="226" t="s">
        <v>435</v>
      </c>
      <c r="H272" s="227">
        <v>2</v>
      </c>
      <c r="I272" s="228"/>
      <c r="J272" s="229">
        <f>ROUND(I272*H272,2)</f>
        <v>0</v>
      </c>
      <c r="K272" s="230"/>
      <c r="L272" s="231"/>
      <c r="M272" s="232" t="s">
        <v>1</v>
      </c>
      <c r="N272" s="233" t="s">
        <v>39</v>
      </c>
      <c r="O272" s="76"/>
      <c r="P272" s="190">
        <f>O272*H272</f>
        <v>0</v>
      </c>
      <c r="Q272" s="190">
        <v>0.019259999999999999</v>
      </c>
      <c r="R272" s="190">
        <f>Q272*H272</f>
        <v>0.038519999999999999</v>
      </c>
      <c r="S272" s="190">
        <v>0</v>
      </c>
      <c r="T272" s="19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2" t="s">
        <v>187</v>
      </c>
      <c r="AT272" s="192" t="s">
        <v>250</v>
      </c>
      <c r="AU272" s="192" t="s">
        <v>83</v>
      </c>
      <c r="AY272" s="18" t="s">
        <v>127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8" t="s">
        <v>81</v>
      </c>
      <c r="BK272" s="193">
        <f>ROUND(I272*H272,2)</f>
        <v>0</v>
      </c>
      <c r="BL272" s="18" t="s">
        <v>133</v>
      </c>
      <c r="BM272" s="192" t="s">
        <v>957</v>
      </c>
    </row>
    <row r="273" s="2" customFormat="1">
      <c r="A273" s="37"/>
      <c r="B273" s="38"/>
      <c r="C273" s="37"/>
      <c r="D273" s="194" t="s">
        <v>135</v>
      </c>
      <c r="E273" s="37"/>
      <c r="F273" s="195" t="s">
        <v>956</v>
      </c>
      <c r="G273" s="37"/>
      <c r="H273" s="37"/>
      <c r="I273" s="196"/>
      <c r="J273" s="37"/>
      <c r="K273" s="37"/>
      <c r="L273" s="38"/>
      <c r="M273" s="197"/>
      <c r="N273" s="198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135</v>
      </c>
      <c r="AU273" s="18" t="s">
        <v>83</v>
      </c>
    </row>
    <row r="274" s="2" customFormat="1" ht="24.15" customHeight="1">
      <c r="A274" s="37"/>
      <c r="B274" s="179"/>
      <c r="C274" s="180" t="s">
        <v>414</v>
      </c>
      <c r="D274" s="180" t="s">
        <v>129</v>
      </c>
      <c r="E274" s="181" t="s">
        <v>958</v>
      </c>
      <c r="F274" s="182" t="s">
        <v>959</v>
      </c>
      <c r="G274" s="183" t="s">
        <v>203</v>
      </c>
      <c r="H274" s="184">
        <v>1</v>
      </c>
      <c r="I274" s="185"/>
      <c r="J274" s="186">
        <f>ROUND(I274*H274,2)</f>
        <v>0</v>
      </c>
      <c r="K274" s="187"/>
      <c r="L274" s="38"/>
      <c r="M274" s="188" t="s">
        <v>1</v>
      </c>
      <c r="N274" s="189" t="s">
        <v>39</v>
      </c>
      <c r="O274" s="76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2" t="s">
        <v>133</v>
      </c>
      <c r="AT274" s="192" t="s">
        <v>129</v>
      </c>
      <c r="AU274" s="192" t="s">
        <v>83</v>
      </c>
      <c r="AY274" s="18" t="s">
        <v>127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8" t="s">
        <v>81</v>
      </c>
      <c r="BK274" s="193">
        <f>ROUND(I274*H274,2)</f>
        <v>0</v>
      </c>
      <c r="BL274" s="18" t="s">
        <v>133</v>
      </c>
      <c r="BM274" s="192" t="s">
        <v>960</v>
      </c>
    </row>
    <row r="275" s="2" customFormat="1">
      <c r="A275" s="37"/>
      <c r="B275" s="38"/>
      <c r="C275" s="37"/>
      <c r="D275" s="194" t="s">
        <v>135</v>
      </c>
      <c r="E275" s="37"/>
      <c r="F275" s="195" t="s">
        <v>961</v>
      </c>
      <c r="G275" s="37"/>
      <c r="H275" s="37"/>
      <c r="I275" s="196"/>
      <c r="J275" s="37"/>
      <c r="K275" s="37"/>
      <c r="L275" s="38"/>
      <c r="M275" s="197"/>
      <c r="N275" s="198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135</v>
      </c>
      <c r="AU275" s="18" t="s">
        <v>83</v>
      </c>
    </row>
    <row r="276" s="2" customFormat="1" ht="24.15" customHeight="1">
      <c r="A276" s="37"/>
      <c r="B276" s="179"/>
      <c r="C276" s="223" t="s">
        <v>419</v>
      </c>
      <c r="D276" s="223" t="s">
        <v>250</v>
      </c>
      <c r="E276" s="224" t="s">
        <v>962</v>
      </c>
      <c r="F276" s="225" t="s">
        <v>963</v>
      </c>
      <c r="G276" s="226" t="s">
        <v>203</v>
      </c>
      <c r="H276" s="227">
        <v>1.0149999999999999</v>
      </c>
      <c r="I276" s="228"/>
      <c r="J276" s="229">
        <f>ROUND(I276*H276,2)</f>
        <v>0</v>
      </c>
      <c r="K276" s="230"/>
      <c r="L276" s="231"/>
      <c r="M276" s="232" t="s">
        <v>1</v>
      </c>
      <c r="N276" s="233" t="s">
        <v>39</v>
      </c>
      <c r="O276" s="76"/>
      <c r="P276" s="190">
        <f>O276*H276</f>
        <v>0</v>
      </c>
      <c r="Q276" s="190">
        <v>0.0010499999999999999</v>
      </c>
      <c r="R276" s="190">
        <f>Q276*H276</f>
        <v>0.0010657499999999999</v>
      </c>
      <c r="S276" s="190">
        <v>0</v>
      </c>
      <c r="T276" s="19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2" t="s">
        <v>187</v>
      </c>
      <c r="AT276" s="192" t="s">
        <v>250</v>
      </c>
      <c r="AU276" s="192" t="s">
        <v>83</v>
      </c>
      <c r="AY276" s="18" t="s">
        <v>127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8" t="s">
        <v>81</v>
      </c>
      <c r="BK276" s="193">
        <f>ROUND(I276*H276,2)</f>
        <v>0</v>
      </c>
      <c r="BL276" s="18" t="s">
        <v>133</v>
      </c>
      <c r="BM276" s="192" t="s">
        <v>964</v>
      </c>
    </row>
    <row r="277" s="2" customFormat="1">
      <c r="A277" s="37"/>
      <c r="B277" s="38"/>
      <c r="C277" s="37"/>
      <c r="D277" s="194" t="s">
        <v>135</v>
      </c>
      <c r="E277" s="37"/>
      <c r="F277" s="195" t="s">
        <v>965</v>
      </c>
      <c r="G277" s="37"/>
      <c r="H277" s="37"/>
      <c r="I277" s="196"/>
      <c r="J277" s="37"/>
      <c r="K277" s="37"/>
      <c r="L277" s="38"/>
      <c r="M277" s="197"/>
      <c r="N277" s="19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135</v>
      </c>
      <c r="AU277" s="18" t="s">
        <v>83</v>
      </c>
    </row>
    <row r="278" s="13" customFormat="1">
      <c r="A278" s="13"/>
      <c r="B278" s="199"/>
      <c r="C278" s="13"/>
      <c r="D278" s="194" t="s">
        <v>137</v>
      </c>
      <c r="E278" s="13"/>
      <c r="F278" s="201" t="s">
        <v>966</v>
      </c>
      <c r="G278" s="13"/>
      <c r="H278" s="202">
        <v>1.0149999999999999</v>
      </c>
      <c r="I278" s="203"/>
      <c r="J278" s="13"/>
      <c r="K278" s="13"/>
      <c r="L278" s="199"/>
      <c r="M278" s="204"/>
      <c r="N278" s="205"/>
      <c r="O278" s="205"/>
      <c r="P278" s="205"/>
      <c r="Q278" s="205"/>
      <c r="R278" s="205"/>
      <c r="S278" s="205"/>
      <c r="T278" s="20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137</v>
      </c>
      <c r="AU278" s="200" t="s">
        <v>83</v>
      </c>
      <c r="AV278" s="13" t="s">
        <v>83</v>
      </c>
      <c r="AW278" s="13" t="s">
        <v>3</v>
      </c>
      <c r="AX278" s="13" t="s">
        <v>81</v>
      </c>
      <c r="AY278" s="200" t="s">
        <v>127</v>
      </c>
    </row>
    <row r="279" s="2" customFormat="1" ht="24.15" customHeight="1">
      <c r="A279" s="37"/>
      <c r="B279" s="179"/>
      <c r="C279" s="180" t="s">
        <v>423</v>
      </c>
      <c r="D279" s="180" t="s">
        <v>129</v>
      </c>
      <c r="E279" s="181" t="s">
        <v>967</v>
      </c>
      <c r="F279" s="182" t="s">
        <v>968</v>
      </c>
      <c r="G279" s="183" t="s">
        <v>203</v>
      </c>
      <c r="H279" s="184">
        <v>21.5</v>
      </c>
      <c r="I279" s="185"/>
      <c r="J279" s="186">
        <f>ROUND(I279*H279,2)</f>
        <v>0</v>
      </c>
      <c r="K279" s="187"/>
      <c r="L279" s="38"/>
      <c r="M279" s="188" t="s">
        <v>1</v>
      </c>
      <c r="N279" s="189" t="s">
        <v>39</v>
      </c>
      <c r="O279" s="76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2" t="s">
        <v>133</v>
      </c>
      <c r="AT279" s="192" t="s">
        <v>129</v>
      </c>
      <c r="AU279" s="192" t="s">
        <v>83</v>
      </c>
      <c r="AY279" s="18" t="s">
        <v>127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8" t="s">
        <v>81</v>
      </c>
      <c r="BK279" s="193">
        <f>ROUND(I279*H279,2)</f>
        <v>0</v>
      </c>
      <c r="BL279" s="18" t="s">
        <v>133</v>
      </c>
      <c r="BM279" s="192" t="s">
        <v>969</v>
      </c>
    </row>
    <row r="280" s="2" customFormat="1">
      <c r="A280" s="37"/>
      <c r="B280" s="38"/>
      <c r="C280" s="37"/>
      <c r="D280" s="194" t="s">
        <v>135</v>
      </c>
      <c r="E280" s="37"/>
      <c r="F280" s="195" t="s">
        <v>970</v>
      </c>
      <c r="G280" s="37"/>
      <c r="H280" s="37"/>
      <c r="I280" s="196"/>
      <c r="J280" s="37"/>
      <c r="K280" s="37"/>
      <c r="L280" s="38"/>
      <c r="M280" s="197"/>
      <c r="N280" s="19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135</v>
      </c>
      <c r="AU280" s="18" t="s">
        <v>83</v>
      </c>
    </row>
    <row r="281" s="2" customFormat="1" ht="24.15" customHeight="1">
      <c r="A281" s="37"/>
      <c r="B281" s="179"/>
      <c r="C281" s="223" t="s">
        <v>432</v>
      </c>
      <c r="D281" s="223" t="s">
        <v>250</v>
      </c>
      <c r="E281" s="224" t="s">
        <v>971</v>
      </c>
      <c r="F281" s="225" t="s">
        <v>972</v>
      </c>
      <c r="G281" s="226" t="s">
        <v>203</v>
      </c>
      <c r="H281" s="227">
        <v>21.823</v>
      </c>
      <c r="I281" s="228"/>
      <c r="J281" s="229">
        <f>ROUND(I281*H281,2)</f>
        <v>0</v>
      </c>
      <c r="K281" s="230"/>
      <c r="L281" s="231"/>
      <c r="M281" s="232" t="s">
        <v>1</v>
      </c>
      <c r="N281" s="233" t="s">
        <v>39</v>
      </c>
      <c r="O281" s="76"/>
      <c r="P281" s="190">
        <f>O281*H281</f>
        <v>0</v>
      </c>
      <c r="Q281" s="190">
        <v>0.0045199999999999997</v>
      </c>
      <c r="R281" s="190">
        <f>Q281*H281</f>
        <v>0.098639959999999999</v>
      </c>
      <c r="S281" s="190">
        <v>0</v>
      </c>
      <c r="T281" s="19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2" t="s">
        <v>187</v>
      </c>
      <c r="AT281" s="192" t="s">
        <v>250</v>
      </c>
      <c r="AU281" s="192" t="s">
        <v>83</v>
      </c>
      <c r="AY281" s="18" t="s">
        <v>127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8" t="s">
        <v>81</v>
      </c>
      <c r="BK281" s="193">
        <f>ROUND(I281*H281,2)</f>
        <v>0</v>
      </c>
      <c r="BL281" s="18" t="s">
        <v>133</v>
      </c>
      <c r="BM281" s="192" t="s">
        <v>973</v>
      </c>
    </row>
    <row r="282" s="2" customFormat="1">
      <c r="A282" s="37"/>
      <c r="B282" s="38"/>
      <c r="C282" s="37"/>
      <c r="D282" s="194" t="s">
        <v>135</v>
      </c>
      <c r="E282" s="37"/>
      <c r="F282" s="195" t="s">
        <v>974</v>
      </c>
      <c r="G282" s="37"/>
      <c r="H282" s="37"/>
      <c r="I282" s="196"/>
      <c r="J282" s="37"/>
      <c r="K282" s="37"/>
      <c r="L282" s="38"/>
      <c r="M282" s="197"/>
      <c r="N282" s="198"/>
      <c r="O282" s="76"/>
      <c r="P282" s="76"/>
      <c r="Q282" s="76"/>
      <c r="R282" s="76"/>
      <c r="S282" s="76"/>
      <c r="T282" s="7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135</v>
      </c>
      <c r="AU282" s="18" t="s">
        <v>83</v>
      </c>
    </row>
    <row r="283" s="13" customFormat="1">
      <c r="A283" s="13"/>
      <c r="B283" s="199"/>
      <c r="C283" s="13"/>
      <c r="D283" s="194" t="s">
        <v>137</v>
      </c>
      <c r="E283" s="13"/>
      <c r="F283" s="201" t="s">
        <v>975</v>
      </c>
      <c r="G283" s="13"/>
      <c r="H283" s="202">
        <v>21.823</v>
      </c>
      <c r="I283" s="203"/>
      <c r="J283" s="13"/>
      <c r="K283" s="13"/>
      <c r="L283" s="199"/>
      <c r="M283" s="204"/>
      <c r="N283" s="205"/>
      <c r="O283" s="205"/>
      <c r="P283" s="205"/>
      <c r="Q283" s="205"/>
      <c r="R283" s="205"/>
      <c r="S283" s="205"/>
      <c r="T283" s="20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0" t="s">
        <v>137</v>
      </c>
      <c r="AU283" s="200" t="s">
        <v>83</v>
      </c>
      <c r="AV283" s="13" t="s">
        <v>83</v>
      </c>
      <c r="AW283" s="13" t="s">
        <v>3</v>
      </c>
      <c r="AX283" s="13" t="s">
        <v>81</v>
      </c>
      <c r="AY283" s="200" t="s">
        <v>127</v>
      </c>
    </row>
    <row r="284" s="2" customFormat="1" ht="24.15" customHeight="1">
      <c r="A284" s="37"/>
      <c r="B284" s="179"/>
      <c r="C284" s="180" t="s">
        <v>438</v>
      </c>
      <c r="D284" s="180" t="s">
        <v>129</v>
      </c>
      <c r="E284" s="181" t="s">
        <v>570</v>
      </c>
      <c r="F284" s="182" t="s">
        <v>571</v>
      </c>
      <c r="G284" s="183" t="s">
        <v>435</v>
      </c>
      <c r="H284" s="184">
        <v>16</v>
      </c>
      <c r="I284" s="185"/>
      <c r="J284" s="186">
        <f>ROUND(I284*H284,2)</f>
        <v>0</v>
      </c>
      <c r="K284" s="187"/>
      <c r="L284" s="38"/>
      <c r="M284" s="188" t="s">
        <v>1</v>
      </c>
      <c r="N284" s="189" t="s">
        <v>39</v>
      </c>
      <c r="O284" s="76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2" t="s">
        <v>133</v>
      </c>
      <c r="AT284" s="192" t="s">
        <v>129</v>
      </c>
      <c r="AU284" s="192" t="s">
        <v>83</v>
      </c>
      <c r="AY284" s="18" t="s">
        <v>127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8" t="s">
        <v>81</v>
      </c>
      <c r="BK284" s="193">
        <f>ROUND(I284*H284,2)</f>
        <v>0</v>
      </c>
      <c r="BL284" s="18" t="s">
        <v>133</v>
      </c>
      <c r="BM284" s="192" t="s">
        <v>976</v>
      </c>
    </row>
    <row r="285" s="2" customFormat="1">
      <c r="A285" s="37"/>
      <c r="B285" s="38"/>
      <c r="C285" s="37"/>
      <c r="D285" s="194" t="s">
        <v>135</v>
      </c>
      <c r="E285" s="37"/>
      <c r="F285" s="195" t="s">
        <v>573</v>
      </c>
      <c r="G285" s="37"/>
      <c r="H285" s="37"/>
      <c r="I285" s="196"/>
      <c r="J285" s="37"/>
      <c r="K285" s="37"/>
      <c r="L285" s="38"/>
      <c r="M285" s="197"/>
      <c r="N285" s="198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135</v>
      </c>
      <c r="AU285" s="18" t="s">
        <v>83</v>
      </c>
    </row>
    <row r="286" s="2" customFormat="1" ht="24.15" customHeight="1">
      <c r="A286" s="37"/>
      <c r="B286" s="179"/>
      <c r="C286" s="223" t="s">
        <v>442</v>
      </c>
      <c r="D286" s="223" t="s">
        <v>250</v>
      </c>
      <c r="E286" s="224" t="s">
        <v>977</v>
      </c>
      <c r="F286" s="225" t="s">
        <v>978</v>
      </c>
      <c r="G286" s="226" t="s">
        <v>435</v>
      </c>
      <c r="H286" s="227">
        <v>4</v>
      </c>
      <c r="I286" s="228"/>
      <c r="J286" s="229">
        <f>ROUND(I286*H286,2)</f>
        <v>0</v>
      </c>
      <c r="K286" s="230"/>
      <c r="L286" s="231"/>
      <c r="M286" s="232" t="s">
        <v>1</v>
      </c>
      <c r="N286" s="233" t="s">
        <v>39</v>
      </c>
      <c r="O286" s="76"/>
      <c r="P286" s="190">
        <f>O286*H286</f>
        <v>0</v>
      </c>
      <c r="Q286" s="190">
        <v>0.0041000000000000003</v>
      </c>
      <c r="R286" s="190">
        <f>Q286*H286</f>
        <v>0.016400000000000001</v>
      </c>
      <c r="S286" s="190">
        <v>0</v>
      </c>
      <c r="T286" s="19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2" t="s">
        <v>187</v>
      </c>
      <c r="AT286" s="192" t="s">
        <v>250</v>
      </c>
      <c r="AU286" s="192" t="s">
        <v>83</v>
      </c>
      <c r="AY286" s="18" t="s">
        <v>127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8" t="s">
        <v>81</v>
      </c>
      <c r="BK286" s="193">
        <f>ROUND(I286*H286,2)</f>
        <v>0</v>
      </c>
      <c r="BL286" s="18" t="s">
        <v>133</v>
      </c>
      <c r="BM286" s="192" t="s">
        <v>979</v>
      </c>
    </row>
    <row r="287" s="2" customFormat="1">
      <c r="A287" s="37"/>
      <c r="B287" s="38"/>
      <c r="C287" s="37"/>
      <c r="D287" s="194" t="s">
        <v>135</v>
      </c>
      <c r="E287" s="37"/>
      <c r="F287" s="195" t="s">
        <v>978</v>
      </c>
      <c r="G287" s="37"/>
      <c r="H287" s="37"/>
      <c r="I287" s="196"/>
      <c r="J287" s="37"/>
      <c r="K287" s="37"/>
      <c r="L287" s="38"/>
      <c r="M287" s="197"/>
      <c r="N287" s="19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135</v>
      </c>
      <c r="AU287" s="18" t="s">
        <v>83</v>
      </c>
    </row>
    <row r="288" s="2" customFormat="1" ht="24.15" customHeight="1">
      <c r="A288" s="37"/>
      <c r="B288" s="179"/>
      <c r="C288" s="223" t="s">
        <v>447</v>
      </c>
      <c r="D288" s="223" t="s">
        <v>250</v>
      </c>
      <c r="E288" s="224" t="s">
        <v>980</v>
      </c>
      <c r="F288" s="225" t="s">
        <v>981</v>
      </c>
      <c r="G288" s="226" t="s">
        <v>435</v>
      </c>
      <c r="H288" s="227">
        <v>4</v>
      </c>
      <c r="I288" s="228"/>
      <c r="J288" s="229">
        <f>ROUND(I288*H288,2)</f>
        <v>0</v>
      </c>
      <c r="K288" s="230"/>
      <c r="L288" s="231"/>
      <c r="M288" s="232" t="s">
        <v>1</v>
      </c>
      <c r="N288" s="233" t="s">
        <v>39</v>
      </c>
      <c r="O288" s="76"/>
      <c r="P288" s="190">
        <f>O288*H288</f>
        <v>0</v>
      </c>
      <c r="Q288" s="190">
        <v>0.0045999999999999999</v>
      </c>
      <c r="R288" s="190">
        <f>Q288*H288</f>
        <v>0.0184</v>
      </c>
      <c r="S288" s="190">
        <v>0</v>
      </c>
      <c r="T288" s="19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2" t="s">
        <v>187</v>
      </c>
      <c r="AT288" s="192" t="s">
        <v>250</v>
      </c>
      <c r="AU288" s="192" t="s">
        <v>83</v>
      </c>
      <c r="AY288" s="18" t="s">
        <v>127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8" t="s">
        <v>81</v>
      </c>
      <c r="BK288" s="193">
        <f>ROUND(I288*H288,2)</f>
        <v>0</v>
      </c>
      <c r="BL288" s="18" t="s">
        <v>133</v>
      </c>
      <c r="BM288" s="192" t="s">
        <v>982</v>
      </c>
    </row>
    <row r="289" s="2" customFormat="1">
      <c r="A289" s="37"/>
      <c r="B289" s="38"/>
      <c r="C289" s="37"/>
      <c r="D289" s="194" t="s">
        <v>135</v>
      </c>
      <c r="E289" s="37"/>
      <c r="F289" s="195" t="s">
        <v>981</v>
      </c>
      <c r="G289" s="37"/>
      <c r="H289" s="37"/>
      <c r="I289" s="196"/>
      <c r="J289" s="37"/>
      <c r="K289" s="37"/>
      <c r="L289" s="38"/>
      <c r="M289" s="197"/>
      <c r="N289" s="198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135</v>
      </c>
      <c r="AU289" s="18" t="s">
        <v>83</v>
      </c>
    </row>
    <row r="290" s="2" customFormat="1" ht="16.5" customHeight="1">
      <c r="A290" s="37"/>
      <c r="B290" s="179"/>
      <c r="C290" s="223" t="s">
        <v>453</v>
      </c>
      <c r="D290" s="223" t="s">
        <v>250</v>
      </c>
      <c r="E290" s="224" t="s">
        <v>983</v>
      </c>
      <c r="F290" s="225" t="s">
        <v>984</v>
      </c>
      <c r="G290" s="226" t="s">
        <v>435</v>
      </c>
      <c r="H290" s="227">
        <v>2</v>
      </c>
      <c r="I290" s="228"/>
      <c r="J290" s="229">
        <f>ROUND(I290*H290,2)</f>
        <v>0</v>
      </c>
      <c r="K290" s="230"/>
      <c r="L290" s="231"/>
      <c r="M290" s="232" t="s">
        <v>1</v>
      </c>
      <c r="N290" s="233" t="s">
        <v>39</v>
      </c>
      <c r="O290" s="76"/>
      <c r="P290" s="190">
        <f>O290*H290</f>
        <v>0</v>
      </c>
      <c r="Q290" s="190">
        <v>0.00089999999999999998</v>
      </c>
      <c r="R290" s="190">
        <f>Q290*H290</f>
        <v>0.0018</v>
      </c>
      <c r="S290" s="190">
        <v>0</v>
      </c>
      <c r="T290" s="19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2" t="s">
        <v>187</v>
      </c>
      <c r="AT290" s="192" t="s">
        <v>250</v>
      </c>
      <c r="AU290" s="192" t="s">
        <v>83</v>
      </c>
      <c r="AY290" s="18" t="s">
        <v>127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8" t="s">
        <v>81</v>
      </c>
      <c r="BK290" s="193">
        <f>ROUND(I290*H290,2)</f>
        <v>0</v>
      </c>
      <c r="BL290" s="18" t="s">
        <v>133</v>
      </c>
      <c r="BM290" s="192" t="s">
        <v>985</v>
      </c>
    </row>
    <row r="291" s="2" customFormat="1">
      <c r="A291" s="37"/>
      <c r="B291" s="38"/>
      <c r="C291" s="37"/>
      <c r="D291" s="194" t="s">
        <v>135</v>
      </c>
      <c r="E291" s="37"/>
      <c r="F291" s="195" t="s">
        <v>984</v>
      </c>
      <c r="G291" s="37"/>
      <c r="H291" s="37"/>
      <c r="I291" s="196"/>
      <c r="J291" s="37"/>
      <c r="K291" s="37"/>
      <c r="L291" s="38"/>
      <c r="M291" s="197"/>
      <c r="N291" s="19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135</v>
      </c>
      <c r="AU291" s="18" t="s">
        <v>83</v>
      </c>
    </row>
    <row r="292" s="2" customFormat="1" ht="16.5" customHeight="1">
      <c r="A292" s="37"/>
      <c r="B292" s="179"/>
      <c r="C292" s="223" t="s">
        <v>458</v>
      </c>
      <c r="D292" s="223" t="s">
        <v>250</v>
      </c>
      <c r="E292" s="224" t="s">
        <v>986</v>
      </c>
      <c r="F292" s="225" t="s">
        <v>987</v>
      </c>
      <c r="G292" s="226" t="s">
        <v>435</v>
      </c>
      <c r="H292" s="227">
        <v>2</v>
      </c>
      <c r="I292" s="228"/>
      <c r="J292" s="229">
        <f>ROUND(I292*H292,2)</f>
        <v>0</v>
      </c>
      <c r="K292" s="230"/>
      <c r="L292" s="231"/>
      <c r="M292" s="232" t="s">
        <v>1</v>
      </c>
      <c r="N292" s="233" t="s">
        <v>39</v>
      </c>
      <c r="O292" s="76"/>
      <c r="P292" s="190">
        <f>O292*H292</f>
        <v>0</v>
      </c>
      <c r="Q292" s="190">
        <v>0.00033</v>
      </c>
      <c r="R292" s="190">
        <f>Q292*H292</f>
        <v>0.00066</v>
      </c>
      <c r="S292" s="190">
        <v>0</v>
      </c>
      <c r="T292" s="19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2" t="s">
        <v>187</v>
      </c>
      <c r="AT292" s="192" t="s">
        <v>250</v>
      </c>
      <c r="AU292" s="192" t="s">
        <v>83</v>
      </c>
      <c r="AY292" s="18" t="s">
        <v>127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8" t="s">
        <v>81</v>
      </c>
      <c r="BK292" s="193">
        <f>ROUND(I292*H292,2)</f>
        <v>0</v>
      </c>
      <c r="BL292" s="18" t="s">
        <v>133</v>
      </c>
      <c r="BM292" s="192" t="s">
        <v>988</v>
      </c>
    </row>
    <row r="293" s="2" customFormat="1">
      <c r="A293" s="37"/>
      <c r="B293" s="38"/>
      <c r="C293" s="37"/>
      <c r="D293" s="194" t="s">
        <v>135</v>
      </c>
      <c r="E293" s="37"/>
      <c r="F293" s="195" t="s">
        <v>987</v>
      </c>
      <c r="G293" s="37"/>
      <c r="H293" s="37"/>
      <c r="I293" s="196"/>
      <c r="J293" s="37"/>
      <c r="K293" s="37"/>
      <c r="L293" s="38"/>
      <c r="M293" s="197"/>
      <c r="N293" s="198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135</v>
      </c>
      <c r="AU293" s="18" t="s">
        <v>83</v>
      </c>
    </row>
    <row r="294" s="2" customFormat="1" ht="16.5" customHeight="1">
      <c r="A294" s="37"/>
      <c r="B294" s="179"/>
      <c r="C294" s="223" t="s">
        <v>464</v>
      </c>
      <c r="D294" s="223" t="s">
        <v>250</v>
      </c>
      <c r="E294" s="224" t="s">
        <v>989</v>
      </c>
      <c r="F294" s="225" t="s">
        <v>990</v>
      </c>
      <c r="G294" s="226" t="s">
        <v>435</v>
      </c>
      <c r="H294" s="227">
        <v>2</v>
      </c>
      <c r="I294" s="228"/>
      <c r="J294" s="229">
        <f>ROUND(I294*H294,2)</f>
        <v>0</v>
      </c>
      <c r="K294" s="230"/>
      <c r="L294" s="231"/>
      <c r="M294" s="232" t="s">
        <v>1</v>
      </c>
      <c r="N294" s="233" t="s">
        <v>39</v>
      </c>
      <c r="O294" s="76"/>
      <c r="P294" s="190">
        <f>O294*H294</f>
        <v>0</v>
      </c>
      <c r="Q294" s="190">
        <v>0.00108</v>
      </c>
      <c r="R294" s="190">
        <f>Q294*H294</f>
        <v>0.00216</v>
      </c>
      <c r="S294" s="190">
        <v>0</v>
      </c>
      <c r="T294" s="19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2" t="s">
        <v>187</v>
      </c>
      <c r="AT294" s="192" t="s">
        <v>250</v>
      </c>
      <c r="AU294" s="192" t="s">
        <v>83</v>
      </c>
      <c r="AY294" s="18" t="s">
        <v>127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8" t="s">
        <v>81</v>
      </c>
      <c r="BK294" s="193">
        <f>ROUND(I294*H294,2)</f>
        <v>0</v>
      </c>
      <c r="BL294" s="18" t="s">
        <v>133</v>
      </c>
      <c r="BM294" s="192" t="s">
        <v>991</v>
      </c>
    </row>
    <row r="295" s="2" customFormat="1">
      <c r="A295" s="37"/>
      <c r="B295" s="38"/>
      <c r="C295" s="37"/>
      <c r="D295" s="194" t="s">
        <v>135</v>
      </c>
      <c r="E295" s="37"/>
      <c r="F295" s="195" t="s">
        <v>990</v>
      </c>
      <c r="G295" s="37"/>
      <c r="H295" s="37"/>
      <c r="I295" s="196"/>
      <c r="J295" s="37"/>
      <c r="K295" s="37"/>
      <c r="L295" s="38"/>
      <c r="M295" s="197"/>
      <c r="N295" s="198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135</v>
      </c>
      <c r="AU295" s="18" t="s">
        <v>83</v>
      </c>
    </row>
    <row r="296" s="2" customFormat="1" ht="16.5" customHeight="1">
      <c r="A296" s="37"/>
      <c r="B296" s="179"/>
      <c r="C296" s="223" t="s">
        <v>469</v>
      </c>
      <c r="D296" s="223" t="s">
        <v>250</v>
      </c>
      <c r="E296" s="224" t="s">
        <v>992</v>
      </c>
      <c r="F296" s="225" t="s">
        <v>993</v>
      </c>
      <c r="G296" s="226" t="s">
        <v>435</v>
      </c>
      <c r="H296" s="227">
        <v>2</v>
      </c>
      <c r="I296" s="228"/>
      <c r="J296" s="229">
        <f>ROUND(I296*H296,2)</f>
        <v>0</v>
      </c>
      <c r="K296" s="230"/>
      <c r="L296" s="231"/>
      <c r="M296" s="232" t="s">
        <v>1</v>
      </c>
      <c r="N296" s="233" t="s">
        <v>39</v>
      </c>
      <c r="O296" s="76"/>
      <c r="P296" s="190">
        <f>O296*H296</f>
        <v>0</v>
      </c>
      <c r="Q296" s="190">
        <v>0.00019000000000000001</v>
      </c>
      <c r="R296" s="190">
        <f>Q296*H296</f>
        <v>0.00038000000000000002</v>
      </c>
      <c r="S296" s="190">
        <v>0</v>
      </c>
      <c r="T296" s="19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2" t="s">
        <v>187</v>
      </c>
      <c r="AT296" s="192" t="s">
        <v>250</v>
      </c>
      <c r="AU296" s="192" t="s">
        <v>83</v>
      </c>
      <c r="AY296" s="18" t="s">
        <v>127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8" t="s">
        <v>81</v>
      </c>
      <c r="BK296" s="193">
        <f>ROUND(I296*H296,2)</f>
        <v>0</v>
      </c>
      <c r="BL296" s="18" t="s">
        <v>133</v>
      </c>
      <c r="BM296" s="192" t="s">
        <v>994</v>
      </c>
    </row>
    <row r="297" s="2" customFormat="1">
      <c r="A297" s="37"/>
      <c r="B297" s="38"/>
      <c r="C297" s="37"/>
      <c r="D297" s="194" t="s">
        <v>135</v>
      </c>
      <c r="E297" s="37"/>
      <c r="F297" s="195" t="s">
        <v>993</v>
      </c>
      <c r="G297" s="37"/>
      <c r="H297" s="37"/>
      <c r="I297" s="196"/>
      <c r="J297" s="37"/>
      <c r="K297" s="37"/>
      <c r="L297" s="38"/>
      <c r="M297" s="197"/>
      <c r="N297" s="198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135</v>
      </c>
      <c r="AU297" s="18" t="s">
        <v>83</v>
      </c>
    </row>
    <row r="298" s="2" customFormat="1" ht="21.75" customHeight="1">
      <c r="A298" s="37"/>
      <c r="B298" s="179"/>
      <c r="C298" s="180" t="s">
        <v>475</v>
      </c>
      <c r="D298" s="180" t="s">
        <v>129</v>
      </c>
      <c r="E298" s="181" t="s">
        <v>995</v>
      </c>
      <c r="F298" s="182" t="s">
        <v>996</v>
      </c>
      <c r="G298" s="183" t="s">
        <v>435</v>
      </c>
      <c r="H298" s="184">
        <v>2</v>
      </c>
      <c r="I298" s="185"/>
      <c r="J298" s="186">
        <f>ROUND(I298*H298,2)</f>
        <v>0</v>
      </c>
      <c r="K298" s="187"/>
      <c r="L298" s="38"/>
      <c r="M298" s="188" t="s">
        <v>1</v>
      </c>
      <c r="N298" s="189" t="s">
        <v>39</v>
      </c>
      <c r="O298" s="76"/>
      <c r="P298" s="190">
        <f>O298*H298</f>
        <v>0</v>
      </c>
      <c r="Q298" s="190">
        <v>0.00072000000000000005</v>
      </c>
      <c r="R298" s="190">
        <f>Q298*H298</f>
        <v>0.0014400000000000001</v>
      </c>
      <c r="S298" s="190">
        <v>0</v>
      </c>
      <c r="T298" s="19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2" t="s">
        <v>133</v>
      </c>
      <c r="AT298" s="192" t="s">
        <v>129</v>
      </c>
      <c r="AU298" s="192" t="s">
        <v>83</v>
      </c>
      <c r="AY298" s="18" t="s">
        <v>127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8" t="s">
        <v>81</v>
      </c>
      <c r="BK298" s="193">
        <f>ROUND(I298*H298,2)</f>
        <v>0</v>
      </c>
      <c r="BL298" s="18" t="s">
        <v>133</v>
      </c>
      <c r="BM298" s="192" t="s">
        <v>997</v>
      </c>
    </row>
    <row r="299" s="2" customFormat="1">
      <c r="A299" s="37"/>
      <c r="B299" s="38"/>
      <c r="C299" s="37"/>
      <c r="D299" s="194" t="s">
        <v>135</v>
      </c>
      <c r="E299" s="37"/>
      <c r="F299" s="195" t="s">
        <v>998</v>
      </c>
      <c r="G299" s="37"/>
      <c r="H299" s="37"/>
      <c r="I299" s="196"/>
      <c r="J299" s="37"/>
      <c r="K299" s="37"/>
      <c r="L299" s="38"/>
      <c r="M299" s="197"/>
      <c r="N299" s="198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135</v>
      </c>
      <c r="AU299" s="18" t="s">
        <v>83</v>
      </c>
    </row>
    <row r="300" s="2" customFormat="1" ht="24.15" customHeight="1">
      <c r="A300" s="37"/>
      <c r="B300" s="179"/>
      <c r="C300" s="223" t="s">
        <v>479</v>
      </c>
      <c r="D300" s="223" t="s">
        <v>250</v>
      </c>
      <c r="E300" s="224" t="s">
        <v>999</v>
      </c>
      <c r="F300" s="225" t="s">
        <v>1000</v>
      </c>
      <c r="G300" s="226" t="s">
        <v>435</v>
      </c>
      <c r="H300" s="227">
        <v>2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39</v>
      </c>
      <c r="O300" s="76"/>
      <c r="P300" s="190">
        <f>O300*H300</f>
        <v>0</v>
      </c>
      <c r="Q300" s="190">
        <v>0.0115</v>
      </c>
      <c r="R300" s="190">
        <f>Q300*H300</f>
        <v>0.023</v>
      </c>
      <c r="S300" s="190">
        <v>0</v>
      </c>
      <c r="T300" s="19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2" t="s">
        <v>187</v>
      </c>
      <c r="AT300" s="192" t="s">
        <v>250</v>
      </c>
      <c r="AU300" s="192" t="s">
        <v>83</v>
      </c>
      <c r="AY300" s="18" t="s">
        <v>127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8" t="s">
        <v>81</v>
      </c>
      <c r="BK300" s="193">
        <f>ROUND(I300*H300,2)</f>
        <v>0</v>
      </c>
      <c r="BL300" s="18" t="s">
        <v>133</v>
      </c>
      <c r="BM300" s="192" t="s">
        <v>1001</v>
      </c>
    </row>
    <row r="301" s="2" customFormat="1">
      <c r="A301" s="37"/>
      <c r="B301" s="38"/>
      <c r="C301" s="37"/>
      <c r="D301" s="194" t="s">
        <v>135</v>
      </c>
      <c r="E301" s="37"/>
      <c r="F301" s="195" t="s">
        <v>1000</v>
      </c>
      <c r="G301" s="37"/>
      <c r="H301" s="37"/>
      <c r="I301" s="196"/>
      <c r="J301" s="37"/>
      <c r="K301" s="37"/>
      <c r="L301" s="38"/>
      <c r="M301" s="197"/>
      <c r="N301" s="198"/>
      <c r="O301" s="76"/>
      <c r="P301" s="76"/>
      <c r="Q301" s="76"/>
      <c r="R301" s="76"/>
      <c r="S301" s="76"/>
      <c r="T301" s="7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135</v>
      </c>
      <c r="AU301" s="18" t="s">
        <v>83</v>
      </c>
    </row>
    <row r="302" s="2" customFormat="1" ht="21.75" customHeight="1">
      <c r="A302" s="37"/>
      <c r="B302" s="179"/>
      <c r="C302" s="180" t="s">
        <v>483</v>
      </c>
      <c r="D302" s="180" t="s">
        <v>129</v>
      </c>
      <c r="E302" s="181" t="s">
        <v>651</v>
      </c>
      <c r="F302" s="182" t="s">
        <v>652</v>
      </c>
      <c r="G302" s="183" t="s">
        <v>203</v>
      </c>
      <c r="H302" s="184">
        <v>21.5</v>
      </c>
      <c r="I302" s="185"/>
      <c r="J302" s="186">
        <f>ROUND(I302*H302,2)</f>
        <v>0</v>
      </c>
      <c r="K302" s="187"/>
      <c r="L302" s="38"/>
      <c r="M302" s="188" t="s">
        <v>1</v>
      </c>
      <c r="N302" s="189" t="s">
        <v>39</v>
      </c>
      <c r="O302" s="76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2" t="s">
        <v>133</v>
      </c>
      <c r="AT302" s="192" t="s">
        <v>129</v>
      </c>
      <c r="AU302" s="192" t="s">
        <v>83</v>
      </c>
      <c r="AY302" s="18" t="s">
        <v>127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8" t="s">
        <v>81</v>
      </c>
      <c r="BK302" s="193">
        <f>ROUND(I302*H302,2)</f>
        <v>0</v>
      </c>
      <c r="BL302" s="18" t="s">
        <v>133</v>
      </c>
      <c r="BM302" s="192" t="s">
        <v>1002</v>
      </c>
    </row>
    <row r="303" s="2" customFormat="1">
      <c r="A303" s="37"/>
      <c r="B303" s="38"/>
      <c r="C303" s="37"/>
      <c r="D303" s="194" t="s">
        <v>135</v>
      </c>
      <c r="E303" s="37"/>
      <c r="F303" s="195" t="s">
        <v>654</v>
      </c>
      <c r="G303" s="37"/>
      <c r="H303" s="37"/>
      <c r="I303" s="196"/>
      <c r="J303" s="37"/>
      <c r="K303" s="37"/>
      <c r="L303" s="38"/>
      <c r="M303" s="197"/>
      <c r="N303" s="198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135</v>
      </c>
      <c r="AU303" s="18" t="s">
        <v>83</v>
      </c>
    </row>
    <row r="304" s="2" customFormat="1" ht="24.15" customHeight="1">
      <c r="A304" s="37"/>
      <c r="B304" s="179"/>
      <c r="C304" s="180" t="s">
        <v>487</v>
      </c>
      <c r="D304" s="180" t="s">
        <v>129</v>
      </c>
      <c r="E304" s="181" t="s">
        <v>656</v>
      </c>
      <c r="F304" s="182" t="s">
        <v>657</v>
      </c>
      <c r="G304" s="183" t="s">
        <v>203</v>
      </c>
      <c r="H304" s="184">
        <v>21.5</v>
      </c>
      <c r="I304" s="185"/>
      <c r="J304" s="186">
        <f>ROUND(I304*H304,2)</f>
        <v>0</v>
      </c>
      <c r="K304" s="187"/>
      <c r="L304" s="38"/>
      <c r="M304" s="188" t="s">
        <v>1</v>
      </c>
      <c r="N304" s="189" t="s">
        <v>39</v>
      </c>
      <c r="O304" s="76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2" t="s">
        <v>133</v>
      </c>
      <c r="AT304" s="192" t="s">
        <v>129</v>
      </c>
      <c r="AU304" s="192" t="s">
        <v>83</v>
      </c>
      <c r="AY304" s="18" t="s">
        <v>127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8" t="s">
        <v>81</v>
      </c>
      <c r="BK304" s="193">
        <f>ROUND(I304*H304,2)</f>
        <v>0</v>
      </c>
      <c r="BL304" s="18" t="s">
        <v>133</v>
      </c>
      <c r="BM304" s="192" t="s">
        <v>1003</v>
      </c>
    </row>
    <row r="305" s="2" customFormat="1">
      <c r="A305" s="37"/>
      <c r="B305" s="38"/>
      <c r="C305" s="37"/>
      <c r="D305" s="194" t="s">
        <v>135</v>
      </c>
      <c r="E305" s="37"/>
      <c r="F305" s="195" t="s">
        <v>657</v>
      </c>
      <c r="G305" s="37"/>
      <c r="H305" s="37"/>
      <c r="I305" s="196"/>
      <c r="J305" s="37"/>
      <c r="K305" s="37"/>
      <c r="L305" s="38"/>
      <c r="M305" s="197"/>
      <c r="N305" s="198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135</v>
      </c>
      <c r="AU305" s="18" t="s">
        <v>83</v>
      </c>
    </row>
    <row r="306" s="2" customFormat="1" ht="24.15" customHeight="1">
      <c r="A306" s="37"/>
      <c r="B306" s="179"/>
      <c r="C306" s="180" t="s">
        <v>492</v>
      </c>
      <c r="D306" s="180" t="s">
        <v>129</v>
      </c>
      <c r="E306" s="181" t="s">
        <v>660</v>
      </c>
      <c r="F306" s="182" t="s">
        <v>661</v>
      </c>
      <c r="G306" s="183" t="s">
        <v>435</v>
      </c>
      <c r="H306" s="184">
        <v>2</v>
      </c>
      <c r="I306" s="185"/>
      <c r="J306" s="186">
        <f>ROUND(I306*H306,2)</f>
        <v>0</v>
      </c>
      <c r="K306" s="187"/>
      <c r="L306" s="38"/>
      <c r="M306" s="188" t="s">
        <v>1</v>
      </c>
      <c r="N306" s="189" t="s">
        <v>39</v>
      </c>
      <c r="O306" s="76"/>
      <c r="P306" s="190">
        <f>O306*H306</f>
        <v>0</v>
      </c>
      <c r="Q306" s="190">
        <v>0.45937</v>
      </c>
      <c r="R306" s="190">
        <f>Q306*H306</f>
        <v>0.91874</v>
      </c>
      <c r="S306" s="190">
        <v>0</v>
      </c>
      <c r="T306" s="19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2" t="s">
        <v>133</v>
      </c>
      <c r="AT306" s="192" t="s">
        <v>129</v>
      </c>
      <c r="AU306" s="192" t="s">
        <v>83</v>
      </c>
      <c r="AY306" s="18" t="s">
        <v>127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8" t="s">
        <v>81</v>
      </c>
      <c r="BK306" s="193">
        <f>ROUND(I306*H306,2)</f>
        <v>0</v>
      </c>
      <c r="BL306" s="18" t="s">
        <v>133</v>
      </c>
      <c r="BM306" s="192" t="s">
        <v>1004</v>
      </c>
    </row>
    <row r="307" s="2" customFormat="1">
      <c r="A307" s="37"/>
      <c r="B307" s="38"/>
      <c r="C307" s="37"/>
      <c r="D307" s="194" t="s">
        <v>135</v>
      </c>
      <c r="E307" s="37"/>
      <c r="F307" s="195" t="s">
        <v>663</v>
      </c>
      <c r="G307" s="37"/>
      <c r="H307" s="37"/>
      <c r="I307" s="196"/>
      <c r="J307" s="37"/>
      <c r="K307" s="37"/>
      <c r="L307" s="38"/>
      <c r="M307" s="197"/>
      <c r="N307" s="198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135</v>
      </c>
      <c r="AU307" s="18" t="s">
        <v>83</v>
      </c>
    </row>
    <row r="308" s="2" customFormat="1" ht="24.15" customHeight="1">
      <c r="A308" s="37"/>
      <c r="B308" s="179"/>
      <c r="C308" s="180" t="s">
        <v>496</v>
      </c>
      <c r="D308" s="180" t="s">
        <v>129</v>
      </c>
      <c r="E308" s="181" t="s">
        <v>1005</v>
      </c>
      <c r="F308" s="182" t="s">
        <v>1006</v>
      </c>
      <c r="G308" s="183" t="s">
        <v>435</v>
      </c>
      <c r="H308" s="184">
        <v>1</v>
      </c>
      <c r="I308" s="185"/>
      <c r="J308" s="186">
        <f>ROUND(I308*H308,2)</f>
        <v>0</v>
      </c>
      <c r="K308" s="187"/>
      <c r="L308" s="38"/>
      <c r="M308" s="188" t="s">
        <v>1</v>
      </c>
      <c r="N308" s="189" t="s">
        <v>39</v>
      </c>
      <c r="O308" s="76"/>
      <c r="P308" s="190">
        <f>O308*H308</f>
        <v>0</v>
      </c>
      <c r="Q308" s="190">
        <v>0.028539999999999999</v>
      </c>
      <c r="R308" s="190">
        <f>Q308*H308</f>
        <v>0.028539999999999999</v>
      </c>
      <c r="S308" s="190">
        <v>0</v>
      </c>
      <c r="T308" s="19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2" t="s">
        <v>133</v>
      </c>
      <c r="AT308" s="192" t="s">
        <v>129</v>
      </c>
      <c r="AU308" s="192" t="s">
        <v>83</v>
      </c>
      <c r="AY308" s="18" t="s">
        <v>127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8" t="s">
        <v>81</v>
      </c>
      <c r="BK308" s="193">
        <f>ROUND(I308*H308,2)</f>
        <v>0</v>
      </c>
      <c r="BL308" s="18" t="s">
        <v>133</v>
      </c>
      <c r="BM308" s="192" t="s">
        <v>1007</v>
      </c>
    </row>
    <row r="309" s="2" customFormat="1">
      <c r="A309" s="37"/>
      <c r="B309" s="38"/>
      <c r="C309" s="37"/>
      <c r="D309" s="194" t="s">
        <v>135</v>
      </c>
      <c r="E309" s="37"/>
      <c r="F309" s="195" t="s">
        <v>1006</v>
      </c>
      <c r="G309" s="37"/>
      <c r="H309" s="37"/>
      <c r="I309" s="196"/>
      <c r="J309" s="37"/>
      <c r="K309" s="37"/>
      <c r="L309" s="38"/>
      <c r="M309" s="197"/>
      <c r="N309" s="198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135</v>
      </c>
      <c r="AU309" s="18" t="s">
        <v>83</v>
      </c>
    </row>
    <row r="310" s="2" customFormat="1" ht="16.5" customHeight="1">
      <c r="A310" s="37"/>
      <c r="B310" s="179"/>
      <c r="C310" s="223" t="s">
        <v>501</v>
      </c>
      <c r="D310" s="223" t="s">
        <v>250</v>
      </c>
      <c r="E310" s="224" t="s">
        <v>1008</v>
      </c>
      <c r="F310" s="225" t="s">
        <v>1009</v>
      </c>
      <c r="G310" s="226" t="s">
        <v>435</v>
      </c>
      <c r="H310" s="227">
        <v>1</v>
      </c>
      <c r="I310" s="228"/>
      <c r="J310" s="229">
        <f>ROUND(I310*H310,2)</f>
        <v>0</v>
      </c>
      <c r="K310" s="230"/>
      <c r="L310" s="231"/>
      <c r="M310" s="232" t="s">
        <v>1</v>
      </c>
      <c r="N310" s="233" t="s">
        <v>39</v>
      </c>
      <c r="O310" s="76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2" t="s">
        <v>187</v>
      </c>
      <c r="AT310" s="192" t="s">
        <v>250</v>
      </c>
      <c r="AU310" s="192" t="s">
        <v>83</v>
      </c>
      <c r="AY310" s="18" t="s">
        <v>127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8" t="s">
        <v>81</v>
      </c>
      <c r="BK310" s="193">
        <f>ROUND(I310*H310,2)</f>
        <v>0</v>
      </c>
      <c r="BL310" s="18" t="s">
        <v>133</v>
      </c>
      <c r="BM310" s="192" t="s">
        <v>1010</v>
      </c>
    </row>
    <row r="311" s="2" customFormat="1">
      <c r="A311" s="37"/>
      <c r="B311" s="38"/>
      <c r="C311" s="37"/>
      <c r="D311" s="194" t="s">
        <v>135</v>
      </c>
      <c r="E311" s="37"/>
      <c r="F311" s="195" t="s">
        <v>1011</v>
      </c>
      <c r="G311" s="37"/>
      <c r="H311" s="37"/>
      <c r="I311" s="196"/>
      <c r="J311" s="37"/>
      <c r="K311" s="37"/>
      <c r="L311" s="38"/>
      <c r="M311" s="197"/>
      <c r="N311" s="198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135</v>
      </c>
      <c r="AU311" s="18" t="s">
        <v>83</v>
      </c>
    </row>
    <row r="312" s="2" customFormat="1">
      <c r="A312" s="37"/>
      <c r="B312" s="38"/>
      <c r="C312" s="37"/>
      <c r="D312" s="194" t="s">
        <v>206</v>
      </c>
      <c r="E312" s="37"/>
      <c r="F312" s="222" t="s">
        <v>1012</v>
      </c>
      <c r="G312" s="37"/>
      <c r="H312" s="37"/>
      <c r="I312" s="196"/>
      <c r="J312" s="37"/>
      <c r="K312" s="37"/>
      <c r="L312" s="38"/>
      <c r="M312" s="197"/>
      <c r="N312" s="198"/>
      <c r="O312" s="76"/>
      <c r="P312" s="76"/>
      <c r="Q312" s="76"/>
      <c r="R312" s="76"/>
      <c r="S312" s="76"/>
      <c r="T312" s="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206</v>
      </c>
      <c r="AU312" s="18" t="s">
        <v>83</v>
      </c>
    </row>
    <row r="313" s="2" customFormat="1" ht="24.15" customHeight="1">
      <c r="A313" s="37"/>
      <c r="B313" s="179"/>
      <c r="C313" s="180" t="s">
        <v>505</v>
      </c>
      <c r="D313" s="180" t="s">
        <v>129</v>
      </c>
      <c r="E313" s="181" t="s">
        <v>1013</v>
      </c>
      <c r="F313" s="182" t="s">
        <v>1014</v>
      </c>
      <c r="G313" s="183" t="s">
        <v>435</v>
      </c>
      <c r="H313" s="184">
        <v>1</v>
      </c>
      <c r="I313" s="185"/>
      <c r="J313" s="186">
        <f>ROUND(I313*H313,2)</f>
        <v>0</v>
      </c>
      <c r="K313" s="187"/>
      <c r="L313" s="38"/>
      <c r="M313" s="188" t="s">
        <v>1</v>
      </c>
      <c r="N313" s="189" t="s">
        <v>39</v>
      </c>
      <c r="O313" s="76"/>
      <c r="P313" s="190">
        <f>O313*H313</f>
        <v>0</v>
      </c>
      <c r="Q313" s="190">
        <v>0.039269999999999999</v>
      </c>
      <c r="R313" s="190">
        <f>Q313*H313</f>
        <v>0.039269999999999999</v>
      </c>
      <c r="S313" s="190">
        <v>0</v>
      </c>
      <c r="T313" s="19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2" t="s">
        <v>133</v>
      </c>
      <c r="AT313" s="192" t="s">
        <v>129</v>
      </c>
      <c r="AU313" s="192" t="s">
        <v>83</v>
      </c>
      <c r="AY313" s="18" t="s">
        <v>127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8" t="s">
        <v>81</v>
      </c>
      <c r="BK313" s="193">
        <f>ROUND(I313*H313,2)</f>
        <v>0</v>
      </c>
      <c r="BL313" s="18" t="s">
        <v>133</v>
      </c>
      <c r="BM313" s="192" t="s">
        <v>1015</v>
      </c>
    </row>
    <row r="314" s="2" customFormat="1">
      <c r="A314" s="37"/>
      <c r="B314" s="38"/>
      <c r="C314" s="37"/>
      <c r="D314" s="194" t="s">
        <v>135</v>
      </c>
      <c r="E314" s="37"/>
      <c r="F314" s="195" t="s">
        <v>1014</v>
      </c>
      <c r="G314" s="37"/>
      <c r="H314" s="37"/>
      <c r="I314" s="196"/>
      <c r="J314" s="37"/>
      <c r="K314" s="37"/>
      <c r="L314" s="38"/>
      <c r="M314" s="197"/>
      <c r="N314" s="198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135</v>
      </c>
      <c r="AU314" s="18" t="s">
        <v>83</v>
      </c>
    </row>
    <row r="315" s="2" customFormat="1" ht="16.5" customHeight="1">
      <c r="A315" s="37"/>
      <c r="B315" s="179"/>
      <c r="C315" s="223" t="s">
        <v>510</v>
      </c>
      <c r="D315" s="223" t="s">
        <v>250</v>
      </c>
      <c r="E315" s="224" t="s">
        <v>1016</v>
      </c>
      <c r="F315" s="225" t="s">
        <v>1017</v>
      </c>
      <c r="G315" s="226" t="s">
        <v>435</v>
      </c>
      <c r="H315" s="227">
        <v>1</v>
      </c>
      <c r="I315" s="228"/>
      <c r="J315" s="229">
        <f>ROUND(I315*H315,2)</f>
        <v>0</v>
      </c>
      <c r="K315" s="230"/>
      <c r="L315" s="231"/>
      <c r="M315" s="232" t="s">
        <v>1</v>
      </c>
      <c r="N315" s="233" t="s">
        <v>39</v>
      </c>
      <c r="O315" s="76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2" t="s">
        <v>187</v>
      </c>
      <c r="AT315" s="192" t="s">
        <v>250</v>
      </c>
      <c r="AU315" s="192" t="s">
        <v>83</v>
      </c>
      <c r="AY315" s="18" t="s">
        <v>127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8" t="s">
        <v>81</v>
      </c>
      <c r="BK315" s="193">
        <f>ROUND(I315*H315,2)</f>
        <v>0</v>
      </c>
      <c r="BL315" s="18" t="s">
        <v>133</v>
      </c>
      <c r="BM315" s="192" t="s">
        <v>1018</v>
      </c>
    </row>
    <row r="316" s="2" customFormat="1">
      <c r="A316" s="37"/>
      <c r="B316" s="38"/>
      <c r="C316" s="37"/>
      <c r="D316" s="194" t="s">
        <v>135</v>
      </c>
      <c r="E316" s="37"/>
      <c r="F316" s="195" t="s">
        <v>1011</v>
      </c>
      <c r="G316" s="37"/>
      <c r="H316" s="37"/>
      <c r="I316" s="196"/>
      <c r="J316" s="37"/>
      <c r="K316" s="37"/>
      <c r="L316" s="38"/>
      <c r="M316" s="197"/>
      <c r="N316" s="198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135</v>
      </c>
      <c r="AU316" s="18" t="s">
        <v>83</v>
      </c>
    </row>
    <row r="317" s="2" customFormat="1">
      <c r="A317" s="37"/>
      <c r="B317" s="38"/>
      <c r="C317" s="37"/>
      <c r="D317" s="194" t="s">
        <v>206</v>
      </c>
      <c r="E317" s="37"/>
      <c r="F317" s="222" t="s">
        <v>1012</v>
      </c>
      <c r="G317" s="37"/>
      <c r="H317" s="37"/>
      <c r="I317" s="196"/>
      <c r="J317" s="37"/>
      <c r="K317" s="37"/>
      <c r="L317" s="38"/>
      <c r="M317" s="197"/>
      <c r="N317" s="198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206</v>
      </c>
      <c r="AU317" s="18" t="s">
        <v>83</v>
      </c>
    </row>
    <row r="318" s="2" customFormat="1" ht="21.75" customHeight="1">
      <c r="A318" s="37"/>
      <c r="B318" s="179"/>
      <c r="C318" s="180" t="s">
        <v>514</v>
      </c>
      <c r="D318" s="180" t="s">
        <v>129</v>
      </c>
      <c r="E318" s="181" t="s">
        <v>1019</v>
      </c>
      <c r="F318" s="182" t="s">
        <v>1020</v>
      </c>
      <c r="G318" s="183" t="s">
        <v>435</v>
      </c>
      <c r="H318" s="184">
        <v>1</v>
      </c>
      <c r="I318" s="185"/>
      <c r="J318" s="186">
        <f>ROUND(I318*H318,2)</f>
        <v>0</v>
      </c>
      <c r="K318" s="187"/>
      <c r="L318" s="38"/>
      <c r="M318" s="188" t="s">
        <v>1</v>
      </c>
      <c r="N318" s="189" t="s">
        <v>39</v>
      </c>
      <c r="O318" s="76"/>
      <c r="P318" s="190">
        <f>O318*H318</f>
        <v>0</v>
      </c>
      <c r="Q318" s="190">
        <v>0.0070200000000000002</v>
      </c>
      <c r="R318" s="190">
        <f>Q318*H318</f>
        <v>0.0070200000000000002</v>
      </c>
      <c r="S318" s="190">
        <v>0</v>
      </c>
      <c r="T318" s="19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2" t="s">
        <v>133</v>
      </c>
      <c r="AT318" s="192" t="s">
        <v>129</v>
      </c>
      <c r="AU318" s="192" t="s">
        <v>83</v>
      </c>
      <c r="AY318" s="18" t="s">
        <v>127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8" t="s">
        <v>81</v>
      </c>
      <c r="BK318" s="193">
        <f>ROUND(I318*H318,2)</f>
        <v>0</v>
      </c>
      <c r="BL318" s="18" t="s">
        <v>133</v>
      </c>
      <c r="BM318" s="192" t="s">
        <v>1021</v>
      </c>
    </row>
    <row r="319" s="2" customFormat="1">
      <c r="A319" s="37"/>
      <c r="B319" s="38"/>
      <c r="C319" s="37"/>
      <c r="D319" s="194" t="s">
        <v>135</v>
      </c>
      <c r="E319" s="37"/>
      <c r="F319" s="195" t="s">
        <v>1022</v>
      </c>
      <c r="G319" s="37"/>
      <c r="H319" s="37"/>
      <c r="I319" s="196"/>
      <c r="J319" s="37"/>
      <c r="K319" s="37"/>
      <c r="L319" s="38"/>
      <c r="M319" s="197"/>
      <c r="N319" s="198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135</v>
      </c>
      <c r="AU319" s="18" t="s">
        <v>83</v>
      </c>
    </row>
    <row r="320" s="2" customFormat="1" ht="24.15" customHeight="1">
      <c r="A320" s="37"/>
      <c r="B320" s="179"/>
      <c r="C320" s="223" t="s">
        <v>519</v>
      </c>
      <c r="D320" s="223" t="s">
        <v>250</v>
      </c>
      <c r="E320" s="224" t="s">
        <v>1023</v>
      </c>
      <c r="F320" s="225" t="s">
        <v>1024</v>
      </c>
      <c r="G320" s="226" t="s">
        <v>435</v>
      </c>
      <c r="H320" s="227">
        <v>1</v>
      </c>
      <c r="I320" s="228"/>
      <c r="J320" s="229">
        <f>ROUND(I320*H320,2)</f>
        <v>0</v>
      </c>
      <c r="K320" s="230"/>
      <c r="L320" s="231"/>
      <c r="M320" s="232" t="s">
        <v>1</v>
      </c>
      <c r="N320" s="233" t="s">
        <v>39</v>
      </c>
      <c r="O320" s="76"/>
      <c r="P320" s="190">
        <f>O320*H320</f>
        <v>0</v>
      </c>
      <c r="Q320" s="190">
        <v>0.11799999999999999</v>
      </c>
      <c r="R320" s="190">
        <f>Q320*H320</f>
        <v>0.11799999999999999</v>
      </c>
      <c r="S320" s="190">
        <v>0</v>
      </c>
      <c r="T320" s="19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2" t="s">
        <v>187</v>
      </c>
      <c r="AT320" s="192" t="s">
        <v>250</v>
      </c>
      <c r="AU320" s="192" t="s">
        <v>83</v>
      </c>
      <c r="AY320" s="18" t="s">
        <v>127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8" t="s">
        <v>81</v>
      </c>
      <c r="BK320" s="193">
        <f>ROUND(I320*H320,2)</f>
        <v>0</v>
      </c>
      <c r="BL320" s="18" t="s">
        <v>133</v>
      </c>
      <c r="BM320" s="192" t="s">
        <v>1025</v>
      </c>
    </row>
    <row r="321" s="2" customFormat="1">
      <c r="A321" s="37"/>
      <c r="B321" s="38"/>
      <c r="C321" s="37"/>
      <c r="D321" s="194" t="s">
        <v>135</v>
      </c>
      <c r="E321" s="37"/>
      <c r="F321" s="195" t="s">
        <v>1026</v>
      </c>
      <c r="G321" s="37"/>
      <c r="H321" s="37"/>
      <c r="I321" s="196"/>
      <c r="J321" s="37"/>
      <c r="K321" s="37"/>
      <c r="L321" s="38"/>
      <c r="M321" s="197"/>
      <c r="N321" s="19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135</v>
      </c>
      <c r="AU321" s="18" t="s">
        <v>83</v>
      </c>
    </row>
    <row r="322" s="2" customFormat="1" ht="16.5" customHeight="1">
      <c r="A322" s="37"/>
      <c r="B322" s="179"/>
      <c r="C322" s="180" t="s">
        <v>523</v>
      </c>
      <c r="D322" s="180" t="s">
        <v>129</v>
      </c>
      <c r="E322" s="181" t="s">
        <v>665</v>
      </c>
      <c r="F322" s="182" t="s">
        <v>666</v>
      </c>
      <c r="G322" s="183" t="s">
        <v>435</v>
      </c>
      <c r="H322" s="184">
        <v>2</v>
      </c>
      <c r="I322" s="185"/>
      <c r="J322" s="186">
        <f>ROUND(I322*H322,2)</f>
        <v>0</v>
      </c>
      <c r="K322" s="187"/>
      <c r="L322" s="38"/>
      <c r="M322" s="188" t="s">
        <v>1</v>
      </c>
      <c r="N322" s="189" t="s">
        <v>39</v>
      </c>
      <c r="O322" s="76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2" t="s">
        <v>133</v>
      </c>
      <c r="AT322" s="192" t="s">
        <v>129</v>
      </c>
      <c r="AU322" s="192" t="s">
        <v>83</v>
      </c>
      <c r="AY322" s="18" t="s">
        <v>127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8" t="s">
        <v>81</v>
      </c>
      <c r="BK322" s="193">
        <f>ROUND(I322*H322,2)</f>
        <v>0</v>
      </c>
      <c r="BL322" s="18" t="s">
        <v>133</v>
      </c>
      <c r="BM322" s="192" t="s">
        <v>1027</v>
      </c>
    </row>
    <row r="323" s="2" customFormat="1">
      <c r="A323" s="37"/>
      <c r="B323" s="38"/>
      <c r="C323" s="37"/>
      <c r="D323" s="194" t="s">
        <v>135</v>
      </c>
      <c r="E323" s="37"/>
      <c r="F323" s="195" t="s">
        <v>666</v>
      </c>
      <c r="G323" s="37"/>
      <c r="H323" s="37"/>
      <c r="I323" s="196"/>
      <c r="J323" s="37"/>
      <c r="K323" s="37"/>
      <c r="L323" s="38"/>
      <c r="M323" s="197"/>
      <c r="N323" s="198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135</v>
      </c>
      <c r="AU323" s="18" t="s">
        <v>83</v>
      </c>
    </row>
    <row r="324" s="2" customFormat="1" ht="16.5" customHeight="1">
      <c r="A324" s="37"/>
      <c r="B324" s="179"/>
      <c r="C324" s="223" t="s">
        <v>527</v>
      </c>
      <c r="D324" s="223" t="s">
        <v>250</v>
      </c>
      <c r="E324" s="224" t="s">
        <v>669</v>
      </c>
      <c r="F324" s="225" t="s">
        <v>670</v>
      </c>
      <c r="G324" s="226" t="s">
        <v>435</v>
      </c>
      <c r="H324" s="227">
        <v>2</v>
      </c>
      <c r="I324" s="228"/>
      <c r="J324" s="229">
        <f>ROUND(I324*H324,2)</f>
        <v>0</v>
      </c>
      <c r="K324" s="230"/>
      <c r="L324" s="231"/>
      <c r="M324" s="232" t="s">
        <v>1</v>
      </c>
      <c r="N324" s="233" t="s">
        <v>39</v>
      </c>
      <c r="O324" s="76"/>
      <c r="P324" s="190">
        <f>O324*H324</f>
        <v>0</v>
      </c>
      <c r="Q324" s="190">
        <v>0.011299999999999999</v>
      </c>
      <c r="R324" s="190">
        <f>Q324*H324</f>
        <v>0.022599999999999999</v>
      </c>
      <c r="S324" s="190">
        <v>0</v>
      </c>
      <c r="T324" s="19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2" t="s">
        <v>187</v>
      </c>
      <c r="AT324" s="192" t="s">
        <v>250</v>
      </c>
      <c r="AU324" s="192" t="s">
        <v>83</v>
      </c>
      <c r="AY324" s="18" t="s">
        <v>127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8" t="s">
        <v>81</v>
      </c>
      <c r="BK324" s="193">
        <f>ROUND(I324*H324,2)</f>
        <v>0</v>
      </c>
      <c r="BL324" s="18" t="s">
        <v>133</v>
      </c>
      <c r="BM324" s="192" t="s">
        <v>1028</v>
      </c>
    </row>
    <row r="325" s="2" customFormat="1">
      <c r="A325" s="37"/>
      <c r="B325" s="38"/>
      <c r="C325" s="37"/>
      <c r="D325" s="194" t="s">
        <v>135</v>
      </c>
      <c r="E325" s="37"/>
      <c r="F325" s="195" t="s">
        <v>672</v>
      </c>
      <c r="G325" s="37"/>
      <c r="H325" s="37"/>
      <c r="I325" s="196"/>
      <c r="J325" s="37"/>
      <c r="K325" s="37"/>
      <c r="L325" s="38"/>
      <c r="M325" s="197"/>
      <c r="N325" s="198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135</v>
      </c>
      <c r="AU325" s="18" t="s">
        <v>83</v>
      </c>
    </row>
    <row r="326" s="2" customFormat="1" ht="16.5" customHeight="1">
      <c r="A326" s="37"/>
      <c r="B326" s="179"/>
      <c r="C326" s="223" t="s">
        <v>531</v>
      </c>
      <c r="D326" s="223" t="s">
        <v>250</v>
      </c>
      <c r="E326" s="224" t="s">
        <v>674</v>
      </c>
      <c r="F326" s="225" t="s">
        <v>675</v>
      </c>
      <c r="G326" s="226" t="s">
        <v>435</v>
      </c>
      <c r="H326" s="227">
        <v>2</v>
      </c>
      <c r="I326" s="228"/>
      <c r="J326" s="229">
        <f>ROUND(I326*H326,2)</f>
        <v>0</v>
      </c>
      <c r="K326" s="230"/>
      <c r="L326" s="231"/>
      <c r="M326" s="232" t="s">
        <v>1</v>
      </c>
      <c r="N326" s="233" t="s">
        <v>39</v>
      </c>
      <c r="O326" s="76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2" t="s">
        <v>187</v>
      </c>
      <c r="AT326" s="192" t="s">
        <v>250</v>
      </c>
      <c r="AU326" s="192" t="s">
        <v>83</v>
      </c>
      <c r="AY326" s="18" t="s">
        <v>127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8" t="s">
        <v>81</v>
      </c>
      <c r="BK326" s="193">
        <f>ROUND(I326*H326,2)</f>
        <v>0</v>
      </c>
      <c r="BL326" s="18" t="s">
        <v>133</v>
      </c>
      <c r="BM326" s="192" t="s">
        <v>1029</v>
      </c>
    </row>
    <row r="327" s="2" customFormat="1">
      <c r="A327" s="37"/>
      <c r="B327" s="38"/>
      <c r="C327" s="37"/>
      <c r="D327" s="194" t="s">
        <v>135</v>
      </c>
      <c r="E327" s="37"/>
      <c r="F327" s="195" t="s">
        <v>675</v>
      </c>
      <c r="G327" s="37"/>
      <c r="H327" s="37"/>
      <c r="I327" s="196"/>
      <c r="J327" s="37"/>
      <c r="K327" s="37"/>
      <c r="L327" s="38"/>
      <c r="M327" s="197"/>
      <c r="N327" s="198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135</v>
      </c>
      <c r="AU327" s="18" t="s">
        <v>83</v>
      </c>
    </row>
    <row r="328" s="2" customFormat="1" ht="24.15" customHeight="1">
      <c r="A328" s="37"/>
      <c r="B328" s="179"/>
      <c r="C328" s="180" t="s">
        <v>535</v>
      </c>
      <c r="D328" s="180" t="s">
        <v>129</v>
      </c>
      <c r="E328" s="181" t="s">
        <v>1030</v>
      </c>
      <c r="F328" s="182" t="s">
        <v>1031</v>
      </c>
      <c r="G328" s="183" t="s">
        <v>435</v>
      </c>
      <c r="H328" s="184">
        <v>1</v>
      </c>
      <c r="I328" s="185"/>
      <c r="J328" s="186">
        <f>ROUND(I328*H328,2)</f>
        <v>0</v>
      </c>
      <c r="K328" s="187"/>
      <c r="L328" s="38"/>
      <c r="M328" s="188" t="s">
        <v>1</v>
      </c>
      <c r="N328" s="189" t="s">
        <v>39</v>
      </c>
      <c r="O328" s="76"/>
      <c r="P328" s="190">
        <f>O328*H328</f>
        <v>0</v>
      </c>
      <c r="Q328" s="190">
        <v>0.00068999999999999997</v>
      </c>
      <c r="R328" s="190">
        <f>Q328*H328</f>
        <v>0.00068999999999999997</v>
      </c>
      <c r="S328" s="190">
        <v>0</v>
      </c>
      <c r="T328" s="19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2" t="s">
        <v>133</v>
      </c>
      <c r="AT328" s="192" t="s">
        <v>129</v>
      </c>
      <c r="AU328" s="192" t="s">
        <v>83</v>
      </c>
      <c r="AY328" s="18" t="s">
        <v>127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8" t="s">
        <v>81</v>
      </c>
      <c r="BK328" s="193">
        <f>ROUND(I328*H328,2)</f>
        <v>0</v>
      </c>
      <c r="BL328" s="18" t="s">
        <v>133</v>
      </c>
      <c r="BM328" s="192" t="s">
        <v>1032</v>
      </c>
    </row>
    <row r="329" s="2" customFormat="1">
      <c r="A329" s="37"/>
      <c r="B329" s="38"/>
      <c r="C329" s="37"/>
      <c r="D329" s="194" t="s">
        <v>135</v>
      </c>
      <c r="E329" s="37"/>
      <c r="F329" s="195" t="s">
        <v>1033</v>
      </c>
      <c r="G329" s="37"/>
      <c r="H329" s="37"/>
      <c r="I329" s="196"/>
      <c r="J329" s="37"/>
      <c r="K329" s="37"/>
      <c r="L329" s="38"/>
      <c r="M329" s="197"/>
      <c r="N329" s="198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135</v>
      </c>
      <c r="AU329" s="18" t="s">
        <v>83</v>
      </c>
    </row>
    <row r="330" s="2" customFormat="1" ht="24.15" customHeight="1">
      <c r="A330" s="37"/>
      <c r="B330" s="179"/>
      <c r="C330" s="180" t="s">
        <v>539</v>
      </c>
      <c r="D330" s="180" t="s">
        <v>129</v>
      </c>
      <c r="E330" s="181" t="s">
        <v>687</v>
      </c>
      <c r="F330" s="182" t="s">
        <v>688</v>
      </c>
      <c r="G330" s="183" t="s">
        <v>435</v>
      </c>
      <c r="H330" s="184">
        <v>1</v>
      </c>
      <c r="I330" s="185"/>
      <c r="J330" s="186">
        <f>ROUND(I330*H330,2)</f>
        <v>0</v>
      </c>
      <c r="K330" s="187"/>
      <c r="L330" s="38"/>
      <c r="M330" s="188" t="s">
        <v>1</v>
      </c>
      <c r="N330" s="189" t="s">
        <v>39</v>
      </c>
      <c r="O330" s="76"/>
      <c r="P330" s="190">
        <f>O330*H330</f>
        <v>0</v>
      </c>
      <c r="Q330" s="190">
        <v>0.00016000000000000001</v>
      </c>
      <c r="R330" s="190">
        <f>Q330*H330</f>
        <v>0.00016000000000000001</v>
      </c>
      <c r="S330" s="190">
        <v>0</v>
      </c>
      <c r="T330" s="19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2" t="s">
        <v>133</v>
      </c>
      <c r="AT330" s="192" t="s">
        <v>129</v>
      </c>
      <c r="AU330" s="192" t="s">
        <v>83</v>
      </c>
      <c r="AY330" s="18" t="s">
        <v>127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8" t="s">
        <v>81</v>
      </c>
      <c r="BK330" s="193">
        <f>ROUND(I330*H330,2)</f>
        <v>0</v>
      </c>
      <c r="BL330" s="18" t="s">
        <v>133</v>
      </c>
      <c r="BM330" s="192" t="s">
        <v>1034</v>
      </c>
    </row>
    <row r="331" s="2" customFormat="1">
      <c r="A331" s="37"/>
      <c r="B331" s="38"/>
      <c r="C331" s="37"/>
      <c r="D331" s="194" t="s">
        <v>135</v>
      </c>
      <c r="E331" s="37"/>
      <c r="F331" s="195" t="s">
        <v>690</v>
      </c>
      <c r="G331" s="37"/>
      <c r="H331" s="37"/>
      <c r="I331" s="196"/>
      <c r="J331" s="37"/>
      <c r="K331" s="37"/>
      <c r="L331" s="38"/>
      <c r="M331" s="197"/>
      <c r="N331" s="198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135</v>
      </c>
      <c r="AU331" s="18" t="s">
        <v>83</v>
      </c>
    </row>
    <row r="332" s="2" customFormat="1" ht="24.15" customHeight="1">
      <c r="A332" s="37"/>
      <c r="B332" s="179"/>
      <c r="C332" s="223" t="s">
        <v>543</v>
      </c>
      <c r="D332" s="223" t="s">
        <v>250</v>
      </c>
      <c r="E332" s="224" t="s">
        <v>692</v>
      </c>
      <c r="F332" s="225" t="s">
        <v>693</v>
      </c>
      <c r="G332" s="226" t="s">
        <v>435</v>
      </c>
      <c r="H332" s="227">
        <v>1</v>
      </c>
      <c r="I332" s="228"/>
      <c r="J332" s="229">
        <f>ROUND(I332*H332,2)</f>
        <v>0</v>
      </c>
      <c r="K332" s="230"/>
      <c r="L332" s="231"/>
      <c r="M332" s="232" t="s">
        <v>1</v>
      </c>
      <c r="N332" s="233" t="s">
        <v>39</v>
      </c>
      <c r="O332" s="76"/>
      <c r="P332" s="190">
        <f>O332*H332</f>
        <v>0</v>
      </c>
      <c r="Q332" s="190">
        <v>0.0033999999999999998</v>
      </c>
      <c r="R332" s="190">
        <f>Q332*H332</f>
        <v>0.0033999999999999998</v>
      </c>
      <c r="S332" s="190">
        <v>0</v>
      </c>
      <c r="T332" s="19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2" t="s">
        <v>187</v>
      </c>
      <c r="AT332" s="192" t="s">
        <v>250</v>
      </c>
      <c r="AU332" s="192" t="s">
        <v>83</v>
      </c>
      <c r="AY332" s="18" t="s">
        <v>127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8" t="s">
        <v>81</v>
      </c>
      <c r="BK332" s="193">
        <f>ROUND(I332*H332,2)</f>
        <v>0</v>
      </c>
      <c r="BL332" s="18" t="s">
        <v>133</v>
      </c>
      <c r="BM332" s="192" t="s">
        <v>1035</v>
      </c>
    </row>
    <row r="333" s="2" customFormat="1">
      <c r="A333" s="37"/>
      <c r="B333" s="38"/>
      <c r="C333" s="37"/>
      <c r="D333" s="194" t="s">
        <v>135</v>
      </c>
      <c r="E333" s="37"/>
      <c r="F333" s="195" t="s">
        <v>693</v>
      </c>
      <c r="G333" s="37"/>
      <c r="H333" s="37"/>
      <c r="I333" s="196"/>
      <c r="J333" s="37"/>
      <c r="K333" s="37"/>
      <c r="L333" s="38"/>
      <c r="M333" s="197"/>
      <c r="N333" s="19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135</v>
      </c>
      <c r="AU333" s="18" t="s">
        <v>83</v>
      </c>
    </row>
    <row r="334" s="12" customFormat="1" ht="22.8" customHeight="1">
      <c r="A334" s="12"/>
      <c r="B334" s="166"/>
      <c r="C334" s="12"/>
      <c r="D334" s="167" t="s">
        <v>73</v>
      </c>
      <c r="E334" s="177" t="s">
        <v>194</v>
      </c>
      <c r="F334" s="177" t="s">
        <v>1036</v>
      </c>
      <c r="G334" s="12"/>
      <c r="H334" s="12"/>
      <c r="I334" s="169"/>
      <c r="J334" s="178">
        <f>BK334</f>
        <v>0</v>
      </c>
      <c r="K334" s="12"/>
      <c r="L334" s="166"/>
      <c r="M334" s="171"/>
      <c r="N334" s="172"/>
      <c r="O334" s="172"/>
      <c r="P334" s="173">
        <f>P335+SUM(P336:P348)</f>
        <v>0</v>
      </c>
      <c r="Q334" s="172"/>
      <c r="R334" s="173">
        <f>R335+SUM(R336:R348)</f>
        <v>1.05350191</v>
      </c>
      <c r="S334" s="172"/>
      <c r="T334" s="174">
        <f>T335+SUM(T336:T348)</f>
        <v>0.01064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67" t="s">
        <v>81</v>
      </c>
      <c r="AT334" s="175" t="s">
        <v>73</v>
      </c>
      <c r="AU334" s="175" t="s">
        <v>81</v>
      </c>
      <c r="AY334" s="167" t="s">
        <v>127</v>
      </c>
      <c r="BK334" s="176">
        <f>BK335+SUM(BK336:BK348)</f>
        <v>0</v>
      </c>
    </row>
    <row r="335" s="2" customFormat="1" ht="24.15" customHeight="1">
      <c r="A335" s="37"/>
      <c r="B335" s="179"/>
      <c r="C335" s="180" t="s">
        <v>548</v>
      </c>
      <c r="D335" s="180" t="s">
        <v>129</v>
      </c>
      <c r="E335" s="181" t="s">
        <v>1037</v>
      </c>
      <c r="F335" s="182" t="s">
        <v>1038</v>
      </c>
      <c r="G335" s="183" t="s">
        <v>203</v>
      </c>
      <c r="H335" s="184">
        <v>4</v>
      </c>
      <c r="I335" s="185"/>
      <c r="J335" s="186">
        <f>ROUND(I335*H335,2)</f>
        <v>0</v>
      </c>
      <c r="K335" s="187"/>
      <c r="L335" s="38"/>
      <c r="M335" s="188" t="s">
        <v>1</v>
      </c>
      <c r="N335" s="189" t="s">
        <v>39</v>
      </c>
      <c r="O335" s="76"/>
      <c r="P335" s="190">
        <f>O335*H335</f>
        <v>0</v>
      </c>
      <c r="Q335" s="190">
        <v>0.20219000000000001</v>
      </c>
      <c r="R335" s="190">
        <f>Q335*H335</f>
        <v>0.80876000000000003</v>
      </c>
      <c r="S335" s="190">
        <v>0</v>
      </c>
      <c r="T335" s="19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2" t="s">
        <v>133</v>
      </c>
      <c r="AT335" s="192" t="s">
        <v>129</v>
      </c>
      <c r="AU335" s="192" t="s">
        <v>83</v>
      </c>
      <c r="AY335" s="18" t="s">
        <v>127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8" t="s">
        <v>81</v>
      </c>
      <c r="BK335" s="193">
        <f>ROUND(I335*H335,2)</f>
        <v>0</v>
      </c>
      <c r="BL335" s="18" t="s">
        <v>133</v>
      </c>
      <c r="BM335" s="192" t="s">
        <v>1039</v>
      </c>
    </row>
    <row r="336" s="2" customFormat="1">
      <c r="A336" s="37"/>
      <c r="B336" s="38"/>
      <c r="C336" s="37"/>
      <c r="D336" s="194" t="s">
        <v>135</v>
      </c>
      <c r="E336" s="37"/>
      <c r="F336" s="195" t="s">
        <v>1040</v>
      </c>
      <c r="G336" s="37"/>
      <c r="H336" s="37"/>
      <c r="I336" s="196"/>
      <c r="J336" s="37"/>
      <c r="K336" s="37"/>
      <c r="L336" s="38"/>
      <c r="M336" s="197"/>
      <c r="N336" s="19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135</v>
      </c>
      <c r="AU336" s="18" t="s">
        <v>83</v>
      </c>
    </row>
    <row r="337" s="2" customFormat="1" ht="16.5" customHeight="1">
      <c r="A337" s="37"/>
      <c r="B337" s="179"/>
      <c r="C337" s="223" t="s">
        <v>552</v>
      </c>
      <c r="D337" s="223" t="s">
        <v>250</v>
      </c>
      <c r="E337" s="224" t="s">
        <v>1041</v>
      </c>
      <c r="F337" s="225" t="s">
        <v>1042</v>
      </c>
      <c r="G337" s="226" t="s">
        <v>203</v>
      </c>
      <c r="H337" s="227">
        <v>4</v>
      </c>
      <c r="I337" s="228"/>
      <c r="J337" s="229">
        <f>ROUND(I337*H337,2)</f>
        <v>0</v>
      </c>
      <c r="K337" s="230"/>
      <c r="L337" s="231"/>
      <c r="M337" s="232" t="s">
        <v>1</v>
      </c>
      <c r="N337" s="233" t="s">
        <v>39</v>
      </c>
      <c r="O337" s="76"/>
      <c r="P337" s="190">
        <f>O337*H337</f>
        <v>0</v>
      </c>
      <c r="Q337" s="190">
        <v>0.058000000000000003</v>
      </c>
      <c r="R337" s="190">
        <f>Q337*H337</f>
        <v>0.23200000000000001</v>
      </c>
      <c r="S337" s="190">
        <v>0</v>
      </c>
      <c r="T337" s="19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2" t="s">
        <v>187</v>
      </c>
      <c r="AT337" s="192" t="s">
        <v>250</v>
      </c>
      <c r="AU337" s="192" t="s">
        <v>83</v>
      </c>
      <c r="AY337" s="18" t="s">
        <v>127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8" t="s">
        <v>81</v>
      </c>
      <c r="BK337" s="193">
        <f>ROUND(I337*H337,2)</f>
        <v>0</v>
      </c>
      <c r="BL337" s="18" t="s">
        <v>133</v>
      </c>
      <c r="BM337" s="192" t="s">
        <v>1043</v>
      </c>
    </row>
    <row r="338" s="2" customFormat="1">
      <c r="A338" s="37"/>
      <c r="B338" s="38"/>
      <c r="C338" s="37"/>
      <c r="D338" s="194" t="s">
        <v>135</v>
      </c>
      <c r="E338" s="37"/>
      <c r="F338" s="195" t="s">
        <v>1042</v>
      </c>
      <c r="G338" s="37"/>
      <c r="H338" s="37"/>
      <c r="I338" s="196"/>
      <c r="J338" s="37"/>
      <c r="K338" s="37"/>
      <c r="L338" s="38"/>
      <c r="M338" s="197"/>
      <c r="N338" s="198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135</v>
      </c>
      <c r="AU338" s="18" t="s">
        <v>83</v>
      </c>
    </row>
    <row r="339" s="2" customFormat="1" ht="24.15" customHeight="1">
      <c r="A339" s="37"/>
      <c r="B339" s="179"/>
      <c r="C339" s="180" t="s">
        <v>556</v>
      </c>
      <c r="D339" s="180" t="s">
        <v>129</v>
      </c>
      <c r="E339" s="181" t="s">
        <v>1044</v>
      </c>
      <c r="F339" s="182" t="s">
        <v>1045</v>
      </c>
      <c r="G339" s="183" t="s">
        <v>132</v>
      </c>
      <c r="H339" s="184">
        <v>26.472999999999999</v>
      </c>
      <c r="I339" s="185"/>
      <c r="J339" s="186">
        <f>ROUND(I339*H339,2)</f>
        <v>0</v>
      </c>
      <c r="K339" s="187"/>
      <c r="L339" s="38"/>
      <c r="M339" s="188" t="s">
        <v>1</v>
      </c>
      <c r="N339" s="189" t="s">
        <v>39</v>
      </c>
      <c r="O339" s="76"/>
      <c r="P339" s="190">
        <f>O339*H339</f>
        <v>0</v>
      </c>
      <c r="Q339" s="190">
        <v>0.00046999999999999999</v>
      </c>
      <c r="R339" s="190">
        <f>Q339*H339</f>
        <v>0.01244231</v>
      </c>
      <c r="S339" s="190">
        <v>0</v>
      </c>
      <c r="T339" s="19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2" t="s">
        <v>133</v>
      </c>
      <c r="AT339" s="192" t="s">
        <v>129</v>
      </c>
      <c r="AU339" s="192" t="s">
        <v>83</v>
      </c>
      <c r="AY339" s="18" t="s">
        <v>127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8" t="s">
        <v>81</v>
      </c>
      <c r="BK339" s="193">
        <f>ROUND(I339*H339,2)</f>
        <v>0</v>
      </c>
      <c r="BL339" s="18" t="s">
        <v>133</v>
      </c>
      <c r="BM339" s="192" t="s">
        <v>1046</v>
      </c>
    </row>
    <row r="340" s="2" customFormat="1">
      <c r="A340" s="37"/>
      <c r="B340" s="38"/>
      <c r="C340" s="37"/>
      <c r="D340" s="194" t="s">
        <v>135</v>
      </c>
      <c r="E340" s="37"/>
      <c r="F340" s="195" t="s">
        <v>1047</v>
      </c>
      <c r="G340" s="37"/>
      <c r="H340" s="37"/>
      <c r="I340" s="196"/>
      <c r="J340" s="37"/>
      <c r="K340" s="37"/>
      <c r="L340" s="38"/>
      <c r="M340" s="197"/>
      <c r="N340" s="198"/>
      <c r="O340" s="76"/>
      <c r="P340" s="76"/>
      <c r="Q340" s="76"/>
      <c r="R340" s="76"/>
      <c r="S340" s="76"/>
      <c r="T340" s="7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8" t="s">
        <v>135</v>
      </c>
      <c r="AU340" s="18" t="s">
        <v>83</v>
      </c>
    </row>
    <row r="341" s="13" customFormat="1">
      <c r="A341" s="13"/>
      <c r="B341" s="199"/>
      <c r="C341" s="13"/>
      <c r="D341" s="194" t="s">
        <v>137</v>
      </c>
      <c r="E341" s="200" t="s">
        <v>1</v>
      </c>
      <c r="F341" s="201" t="s">
        <v>1048</v>
      </c>
      <c r="G341" s="13"/>
      <c r="H341" s="202">
        <v>7.0199999999999996</v>
      </c>
      <c r="I341" s="203"/>
      <c r="J341" s="13"/>
      <c r="K341" s="13"/>
      <c r="L341" s="199"/>
      <c r="M341" s="204"/>
      <c r="N341" s="205"/>
      <c r="O341" s="205"/>
      <c r="P341" s="205"/>
      <c r="Q341" s="205"/>
      <c r="R341" s="205"/>
      <c r="S341" s="205"/>
      <c r="T341" s="20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0" t="s">
        <v>137</v>
      </c>
      <c r="AU341" s="200" t="s">
        <v>83</v>
      </c>
      <c r="AV341" s="13" t="s">
        <v>83</v>
      </c>
      <c r="AW341" s="13" t="s">
        <v>30</v>
      </c>
      <c r="AX341" s="13" t="s">
        <v>74</v>
      </c>
      <c r="AY341" s="200" t="s">
        <v>127</v>
      </c>
    </row>
    <row r="342" s="13" customFormat="1">
      <c r="A342" s="13"/>
      <c r="B342" s="199"/>
      <c r="C342" s="13"/>
      <c r="D342" s="194" t="s">
        <v>137</v>
      </c>
      <c r="E342" s="200" t="s">
        <v>1</v>
      </c>
      <c r="F342" s="201" t="s">
        <v>1049</v>
      </c>
      <c r="G342" s="13"/>
      <c r="H342" s="202">
        <v>16</v>
      </c>
      <c r="I342" s="203"/>
      <c r="J342" s="13"/>
      <c r="K342" s="13"/>
      <c r="L342" s="199"/>
      <c r="M342" s="204"/>
      <c r="N342" s="205"/>
      <c r="O342" s="205"/>
      <c r="P342" s="205"/>
      <c r="Q342" s="205"/>
      <c r="R342" s="205"/>
      <c r="S342" s="205"/>
      <c r="T342" s="20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00" t="s">
        <v>137</v>
      </c>
      <c r="AU342" s="200" t="s">
        <v>83</v>
      </c>
      <c r="AV342" s="13" t="s">
        <v>83</v>
      </c>
      <c r="AW342" s="13" t="s">
        <v>30</v>
      </c>
      <c r="AX342" s="13" t="s">
        <v>74</v>
      </c>
      <c r="AY342" s="200" t="s">
        <v>127</v>
      </c>
    </row>
    <row r="343" s="14" customFormat="1">
      <c r="A343" s="14"/>
      <c r="B343" s="207"/>
      <c r="C343" s="14"/>
      <c r="D343" s="194" t="s">
        <v>137</v>
      </c>
      <c r="E343" s="208" t="s">
        <v>1</v>
      </c>
      <c r="F343" s="209" t="s">
        <v>147</v>
      </c>
      <c r="G343" s="14"/>
      <c r="H343" s="210">
        <v>23.02</v>
      </c>
      <c r="I343" s="211"/>
      <c r="J343" s="14"/>
      <c r="K343" s="14"/>
      <c r="L343" s="207"/>
      <c r="M343" s="212"/>
      <c r="N343" s="213"/>
      <c r="O343" s="213"/>
      <c r="P343" s="213"/>
      <c r="Q343" s="213"/>
      <c r="R343" s="213"/>
      <c r="S343" s="213"/>
      <c r="T343" s="2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8" t="s">
        <v>137</v>
      </c>
      <c r="AU343" s="208" t="s">
        <v>83</v>
      </c>
      <c r="AV343" s="14" t="s">
        <v>133</v>
      </c>
      <c r="AW343" s="14" t="s">
        <v>30</v>
      </c>
      <c r="AX343" s="14" t="s">
        <v>81</v>
      </c>
      <c r="AY343" s="208" t="s">
        <v>127</v>
      </c>
    </row>
    <row r="344" s="13" customFormat="1">
      <c r="A344" s="13"/>
      <c r="B344" s="199"/>
      <c r="C344" s="13"/>
      <c r="D344" s="194" t="s">
        <v>137</v>
      </c>
      <c r="E344" s="13"/>
      <c r="F344" s="201" t="s">
        <v>1050</v>
      </c>
      <c r="G344" s="13"/>
      <c r="H344" s="202">
        <v>26.472999999999999</v>
      </c>
      <c r="I344" s="203"/>
      <c r="J344" s="13"/>
      <c r="K344" s="13"/>
      <c r="L344" s="199"/>
      <c r="M344" s="204"/>
      <c r="N344" s="205"/>
      <c r="O344" s="205"/>
      <c r="P344" s="205"/>
      <c r="Q344" s="205"/>
      <c r="R344" s="205"/>
      <c r="S344" s="205"/>
      <c r="T344" s="20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0" t="s">
        <v>137</v>
      </c>
      <c r="AU344" s="200" t="s">
        <v>83</v>
      </c>
      <c r="AV344" s="13" t="s">
        <v>83</v>
      </c>
      <c r="AW344" s="13" t="s">
        <v>3</v>
      </c>
      <c r="AX344" s="13" t="s">
        <v>81</v>
      </c>
      <c r="AY344" s="200" t="s">
        <v>127</v>
      </c>
    </row>
    <row r="345" s="2" customFormat="1" ht="24.15" customHeight="1">
      <c r="A345" s="37"/>
      <c r="B345" s="179"/>
      <c r="C345" s="180" t="s">
        <v>560</v>
      </c>
      <c r="D345" s="180" t="s">
        <v>129</v>
      </c>
      <c r="E345" s="181" t="s">
        <v>1051</v>
      </c>
      <c r="F345" s="182" t="s">
        <v>1052</v>
      </c>
      <c r="G345" s="183" t="s">
        <v>203</v>
      </c>
      <c r="H345" s="184">
        <v>0.28000000000000003</v>
      </c>
      <c r="I345" s="185"/>
      <c r="J345" s="186">
        <f>ROUND(I345*H345,2)</f>
        <v>0</v>
      </c>
      <c r="K345" s="187"/>
      <c r="L345" s="38"/>
      <c r="M345" s="188" t="s">
        <v>1</v>
      </c>
      <c r="N345" s="189" t="s">
        <v>39</v>
      </c>
      <c r="O345" s="76"/>
      <c r="P345" s="190">
        <f>O345*H345</f>
        <v>0</v>
      </c>
      <c r="Q345" s="190">
        <v>0.00107</v>
      </c>
      <c r="R345" s="190">
        <f>Q345*H345</f>
        <v>0.00029960000000000002</v>
      </c>
      <c r="S345" s="190">
        <v>0.037999999999999999</v>
      </c>
      <c r="T345" s="191">
        <f>S345*H345</f>
        <v>0.01064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2" t="s">
        <v>133</v>
      </c>
      <c r="AT345" s="192" t="s">
        <v>129</v>
      </c>
      <c r="AU345" s="192" t="s">
        <v>83</v>
      </c>
      <c r="AY345" s="18" t="s">
        <v>127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8" t="s">
        <v>81</v>
      </c>
      <c r="BK345" s="193">
        <f>ROUND(I345*H345,2)</f>
        <v>0</v>
      </c>
      <c r="BL345" s="18" t="s">
        <v>133</v>
      </c>
      <c r="BM345" s="192" t="s">
        <v>1053</v>
      </c>
    </row>
    <row r="346" s="2" customFormat="1">
      <c r="A346" s="37"/>
      <c r="B346" s="38"/>
      <c r="C346" s="37"/>
      <c r="D346" s="194" t="s">
        <v>135</v>
      </c>
      <c r="E346" s="37"/>
      <c r="F346" s="195" t="s">
        <v>1054</v>
      </c>
      <c r="G346" s="37"/>
      <c r="H346" s="37"/>
      <c r="I346" s="196"/>
      <c r="J346" s="37"/>
      <c r="K346" s="37"/>
      <c r="L346" s="38"/>
      <c r="M346" s="197"/>
      <c r="N346" s="198"/>
      <c r="O346" s="76"/>
      <c r="P346" s="76"/>
      <c r="Q346" s="76"/>
      <c r="R346" s="76"/>
      <c r="S346" s="76"/>
      <c r="T346" s="7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8" t="s">
        <v>135</v>
      </c>
      <c r="AU346" s="18" t="s">
        <v>83</v>
      </c>
    </row>
    <row r="347" s="13" customFormat="1">
      <c r="A347" s="13"/>
      <c r="B347" s="199"/>
      <c r="C347" s="13"/>
      <c r="D347" s="194" t="s">
        <v>137</v>
      </c>
      <c r="E347" s="200" t="s">
        <v>1</v>
      </c>
      <c r="F347" s="201" t="s">
        <v>1055</v>
      </c>
      <c r="G347" s="13"/>
      <c r="H347" s="202">
        <v>0.28000000000000003</v>
      </c>
      <c r="I347" s="203"/>
      <c r="J347" s="13"/>
      <c r="K347" s="13"/>
      <c r="L347" s="199"/>
      <c r="M347" s="204"/>
      <c r="N347" s="205"/>
      <c r="O347" s="205"/>
      <c r="P347" s="205"/>
      <c r="Q347" s="205"/>
      <c r="R347" s="205"/>
      <c r="S347" s="205"/>
      <c r="T347" s="20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0" t="s">
        <v>137</v>
      </c>
      <c r="AU347" s="200" t="s">
        <v>83</v>
      </c>
      <c r="AV347" s="13" t="s">
        <v>83</v>
      </c>
      <c r="AW347" s="13" t="s">
        <v>30</v>
      </c>
      <c r="AX347" s="13" t="s">
        <v>81</v>
      </c>
      <c r="AY347" s="200" t="s">
        <v>127</v>
      </c>
    </row>
    <row r="348" s="12" customFormat="1" ht="20.88" customHeight="1">
      <c r="A348" s="12"/>
      <c r="B348" s="166"/>
      <c r="C348" s="12"/>
      <c r="D348" s="167" t="s">
        <v>73</v>
      </c>
      <c r="E348" s="177" t="s">
        <v>650</v>
      </c>
      <c r="F348" s="177" t="s">
        <v>769</v>
      </c>
      <c r="G348" s="12"/>
      <c r="H348" s="12"/>
      <c r="I348" s="169"/>
      <c r="J348" s="178">
        <f>BK348</f>
        <v>0</v>
      </c>
      <c r="K348" s="12"/>
      <c r="L348" s="166"/>
      <c r="M348" s="171"/>
      <c r="N348" s="172"/>
      <c r="O348" s="172"/>
      <c r="P348" s="173">
        <f>SUM(P349:P350)</f>
        <v>0</v>
      </c>
      <c r="Q348" s="172"/>
      <c r="R348" s="173">
        <f>SUM(R349:R350)</f>
        <v>0</v>
      </c>
      <c r="S348" s="172"/>
      <c r="T348" s="174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67" t="s">
        <v>81</v>
      </c>
      <c r="AT348" s="175" t="s">
        <v>73</v>
      </c>
      <c r="AU348" s="175" t="s">
        <v>83</v>
      </c>
      <c r="AY348" s="167" t="s">
        <v>127</v>
      </c>
      <c r="BK348" s="176">
        <f>SUM(BK349:BK350)</f>
        <v>0</v>
      </c>
    </row>
    <row r="349" s="2" customFormat="1" ht="24.15" customHeight="1">
      <c r="A349" s="37"/>
      <c r="B349" s="179"/>
      <c r="C349" s="180" t="s">
        <v>564</v>
      </c>
      <c r="D349" s="180" t="s">
        <v>129</v>
      </c>
      <c r="E349" s="181" t="s">
        <v>1056</v>
      </c>
      <c r="F349" s="182" t="s">
        <v>1057</v>
      </c>
      <c r="G349" s="183" t="s">
        <v>306</v>
      </c>
      <c r="H349" s="184">
        <v>38.817</v>
      </c>
      <c r="I349" s="185"/>
      <c r="J349" s="186">
        <f>ROUND(I349*H349,2)</f>
        <v>0</v>
      </c>
      <c r="K349" s="187"/>
      <c r="L349" s="38"/>
      <c r="M349" s="188" t="s">
        <v>1</v>
      </c>
      <c r="N349" s="189" t="s">
        <v>39</v>
      </c>
      <c r="O349" s="76"/>
      <c r="P349" s="190">
        <f>O349*H349</f>
        <v>0</v>
      </c>
      <c r="Q349" s="190">
        <v>0</v>
      </c>
      <c r="R349" s="190">
        <f>Q349*H349</f>
        <v>0</v>
      </c>
      <c r="S349" s="190">
        <v>0</v>
      </c>
      <c r="T349" s="19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2" t="s">
        <v>133</v>
      </c>
      <c r="AT349" s="192" t="s">
        <v>129</v>
      </c>
      <c r="AU349" s="192" t="s">
        <v>148</v>
      </c>
      <c r="AY349" s="18" t="s">
        <v>127</v>
      </c>
      <c r="BE349" s="193">
        <f>IF(N349="základní",J349,0)</f>
        <v>0</v>
      </c>
      <c r="BF349" s="193">
        <f>IF(N349="snížená",J349,0)</f>
        <v>0</v>
      </c>
      <c r="BG349" s="193">
        <f>IF(N349="zákl. přenesená",J349,0)</f>
        <v>0</v>
      </c>
      <c r="BH349" s="193">
        <f>IF(N349="sníž. přenesená",J349,0)</f>
        <v>0</v>
      </c>
      <c r="BI349" s="193">
        <f>IF(N349="nulová",J349,0)</f>
        <v>0</v>
      </c>
      <c r="BJ349" s="18" t="s">
        <v>81</v>
      </c>
      <c r="BK349" s="193">
        <f>ROUND(I349*H349,2)</f>
        <v>0</v>
      </c>
      <c r="BL349" s="18" t="s">
        <v>133</v>
      </c>
      <c r="BM349" s="192" t="s">
        <v>1058</v>
      </c>
    </row>
    <row r="350" s="2" customFormat="1">
      <c r="A350" s="37"/>
      <c r="B350" s="38"/>
      <c r="C350" s="37"/>
      <c r="D350" s="194" t="s">
        <v>135</v>
      </c>
      <c r="E350" s="37"/>
      <c r="F350" s="195" t="s">
        <v>1059</v>
      </c>
      <c r="G350" s="37"/>
      <c r="H350" s="37"/>
      <c r="I350" s="196"/>
      <c r="J350" s="37"/>
      <c r="K350" s="37"/>
      <c r="L350" s="38"/>
      <c r="M350" s="197"/>
      <c r="N350" s="198"/>
      <c r="O350" s="76"/>
      <c r="P350" s="76"/>
      <c r="Q350" s="76"/>
      <c r="R350" s="76"/>
      <c r="S350" s="76"/>
      <c r="T350" s="7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8" t="s">
        <v>135</v>
      </c>
      <c r="AU350" s="18" t="s">
        <v>148</v>
      </c>
    </row>
    <row r="351" s="12" customFormat="1" ht="22.8" customHeight="1">
      <c r="A351" s="12"/>
      <c r="B351" s="166"/>
      <c r="C351" s="12"/>
      <c r="D351" s="167" t="s">
        <v>73</v>
      </c>
      <c r="E351" s="177" t="s">
        <v>739</v>
      </c>
      <c r="F351" s="177" t="s">
        <v>740</v>
      </c>
      <c r="G351" s="12"/>
      <c r="H351" s="12"/>
      <c r="I351" s="169"/>
      <c r="J351" s="178">
        <f>BK351</f>
        <v>0</v>
      </c>
      <c r="K351" s="12"/>
      <c r="L351" s="166"/>
      <c r="M351" s="171"/>
      <c r="N351" s="172"/>
      <c r="O351" s="172"/>
      <c r="P351" s="173">
        <f>SUM(P352:P364)</f>
        <v>0</v>
      </c>
      <c r="Q351" s="172"/>
      <c r="R351" s="173">
        <f>SUM(R352:R364)</f>
        <v>0</v>
      </c>
      <c r="S351" s="172"/>
      <c r="T351" s="174">
        <f>SUM(T352:T364)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67" t="s">
        <v>81</v>
      </c>
      <c r="AT351" s="175" t="s">
        <v>73</v>
      </c>
      <c r="AU351" s="175" t="s">
        <v>81</v>
      </c>
      <c r="AY351" s="167" t="s">
        <v>127</v>
      </c>
      <c r="BK351" s="176">
        <f>SUM(BK352:BK364)</f>
        <v>0</v>
      </c>
    </row>
    <row r="352" s="2" customFormat="1" ht="21.75" customHeight="1">
      <c r="A352" s="37"/>
      <c r="B352" s="179"/>
      <c r="C352" s="180" t="s">
        <v>569</v>
      </c>
      <c r="D352" s="180" t="s">
        <v>129</v>
      </c>
      <c r="E352" s="181" t="s">
        <v>742</v>
      </c>
      <c r="F352" s="182" t="s">
        <v>743</v>
      </c>
      <c r="G352" s="183" t="s">
        <v>306</v>
      </c>
      <c r="H352" s="184">
        <v>2.7719999999999998</v>
      </c>
      <c r="I352" s="185"/>
      <c r="J352" s="186">
        <f>ROUND(I352*H352,2)</f>
        <v>0</v>
      </c>
      <c r="K352" s="187"/>
      <c r="L352" s="38"/>
      <c r="M352" s="188" t="s">
        <v>1</v>
      </c>
      <c r="N352" s="189" t="s">
        <v>39</v>
      </c>
      <c r="O352" s="76"/>
      <c r="P352" s="190">
        <f>O352*H352</f>
        <v>0</v>
      </c>
      <c r="Q352" s="190">
        <v>0</v>
      </c>
      <c r="R352" s="190">
        <f>Q352*H352</f>
        <v>0</v>
      </c>
      <c r="S352" s="190">
        <v>0</v>
      </c>
      <c r="T352" s="19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2" t="s">
        <v>133</v>
      </c>
      <c r="AT352" s="192" t="s">
        <v>129</v>
      </c>
      <c r="AU352" s="192" t="s">
        <v>83</v>
      </c>
      <c r="AY352" s="18" t="s">
        <v>127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8" t="s">
        <v>81</v>
      </c>
      <c r="BK352" s="193">
        <f>ROUND(I352*H352,2)</f>
        <v>0</v>
      </c>
      <c r="BL352" s="18" t="s">
        <v>133</v>
      </c>
      <c r="BM352" s="192" t="s">
        <v>1060</v>
      </c>
    </row>
    <row r="353" s="2" customFormat="1">
      <c r="A353" s="37"/>
      <c r="B353" s="38"/>
      <c r="C353" s="37"/>
      <c r="D353" s="194" t="s">
        <v>135</v>
      </c>
      <c r="E353" s="37"/>
      <c r="F353" s="195" t="s">
        <v>745</v>
      </c>
      <c r="G353" s="37"/>
      <c r="H353" s="37"/>
      <c r="I353" s="196"/>
      <c r="J353" s="37"/>
      <c r="K353" s="37"/>
      <c r="L353" s="38"/>
      <c r="M353" s="197"/>
      <c r="N353" s="198"/>
      <c r="O353" s="76"/>
      <c r="P353" s="76"/>
      <c r="Q353" s="76"/>
      <c r="R353" s="76"/>
      <c r="S353" s="76"/>
      <c r="T353" s="7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135</v>
      </c>
      <c r="AU353" s="18" t="s">
        <v>83</v>
      </c>
    </row>
    <row r="354" s="2" customFormat="1" ht="24.15" customHeight="1">
      <c r="A354" s="37"/>
      <c r="B354" s="179"/>
      <c r="C354" s="180" t="s">
        <v>574</v>
      </c>
      <c r="D354" s="180" t="s">
        <v>129</v>
      </c>
      <c r="E354" s="181" t="s">
        <v>1061</v>
      </c>
      <c r="F354" s="182" t="s">
        <v>1062</v>
      </c>
      <c r="G354" s="183" t="s">
        <v>306</v>
      </c>
      <c r="H354" s="184">
        <v>52.667999999999999</v>
      </c>
      <c r="I354" s="185"/>
      <c r="J354" s="186">
        <f>ROUND(I354*H354,2)</f>
        <v>0</v>
      </c>
      <c r="K354" s="187"/>
      <c r="L354" s="38"/>
      <c r="M354" s="188" t="s">
        <v>1</v>
      </c>
      <c r="N354" s="189" t="s">
        <v>39</v>
      </c>
      <c r="O354" s="76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2" t="s">
        <v>133</v>
      </c>
      <c r="AT354" s="192" t="s">
        <v>129</v>
      </c>
      <c r="AU354" s="192" t="s">
        <v>83</v>
      </c>
      <c r="AY354" s="18" t="s">
        <v>127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8" t="s">
        <v>81</v>
      </c>
      <c r="BK354" s="193">
        <f>ROUND(I354*H354,2)</f>
        <v>0</v>
      </c>
      <c r="BL354" s="18" t="s">
        <v>133</v>
      </c>
      <c r="BM354" s="192" t="s">
        <v>1063</v>
      </c>
    </row>
    <row r="355" s="2" customFormat="1">
      <c r="A355" s="37"/>
      <c r="B355" s="38"/>
      <c r="C355" s="37"/>
      <c r="D355" s="194" t="s">
        <v>135</v>
      </c>
      <c r="E355" s="37"/>
      <c r="F355" s="195" t="s">
        <v>1064</v>
      </c>
      <c r="G355" s="37"/>
      <c r="H355" s="37"/>
      <c r="I355" s="196"/>
      <c r="J355" s="37"/>
      <c r="K355" s="37"/>
      <c r="L355" s="38"/>
      <c r="M355" s="197"/>
      <c r="N355" s="19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135</v>
      </c>
      <c r="AU355" s="18" t="s">
        <v>83</v>
      </c>
    </row>
    <row r="356" s="13" customFormat="1">
      <c r="A356" s="13"/>
      <c r="B356" s="199"/>
      <c r="C356" s="13"/>
      <c r="D356" s="194" t="s">
        <v>137</v>
      </c>
      <c r="E356" s="13"/>
      <c r="F356" s="201" t="s">
        <v>1065</v>
      </c>
      <c r="G356" s="13"/>
      <c r="H356" s="202">
        <v>52.667999999999999</v>
      </c>
      <c r="I356" s="203"/>
      <c r="J356" s="13"/>
      <c r="K356" s="13"/>
      <c r="L356" s="199"/>
      <c r="M356" s="204"/>
      <c r="N356" s="205"/>
      <c r="O356" s="205"/>
      <c r="P356" s="205"/>
      <c r="Q356" s="205"/>
      <c r="R356" s="205"/>
      <c r="S356" s="205"/>
      <c r="T356" s="20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00" t="s">
        <v>137</v>
      </c>
      <c r="AU356" s="200" t="s">
        <v>83</v>
      </c>
      <c r="AV356" s="13" t="s">
        <v>83</v>
      </c>
      <c r="AW356" s="13" t="s">
        <v>3</v>
      </c>
      <c r="AX356" s="13" t="s">
        <v>81</v>
      </c>
      <c r="AY356" s="200" t="s">
        <v>127</v>
      </c>
    </row>
    <row r="357" s="2" customFormat="1" ht="24.15" customHeight="1">
      <c r="A357" s="37"/>
      <c r="B357" s="179"/>
      <c r="C357" s="180" t="s">
        <v>579</v>
      </c>
      <c r="D357" s="180" t="s">
        <v>129</v>
      </c>
      <c r="E357" s="181" t="s">
        <v>1066</v>
      </c>
      <c r="F357" s="182" t="s">
        <v>1067</v>
      </c>
      <c r="G357" s="183" t="s">
        <v>306</v>
      </c>
      <c r="H357" s="184">
        <v>2.7719999999999998</v>
      </c>
      <c r="I357" s="185"/>
      <c r="J357" s="186">
        <f>ROUND(I357*H357,2)</f>
        <v>0</v>
      </c>
      <c r="K357" s="187"/>
      <c r="L357" s="38"/>
      <c r="M357" s="188" t="s">
        <v>1</v>
      </c>
      <c r="N357" s="189" t="s">
        <v>39</v>
      </c>
      <c r="O357" s="76"/>
      <c r="P357" s="190">
        <f>O357*H357</f>
        <v>0</v>
      </c>
      <c r="Q357" s="190">
        <v>0</v>
      </c>
      <c r="R357" s="190">
        <f>Q357*H357</f>
        <v>0</v>
      </c>
      <c r="S357" s="190">
        <v>0</v>
      </c>
      <c r="T357" s="19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2" t="s">
        <v>133</v>
      </c>
      <c r="AT357" s="192" t="s">
        <v>129</v>
      </c>
      <c r="AU357" s="192" t="s">
        <v>83</v>
      </c>
      <c r="AY357" s="18" t="s">
        <v>127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8" t="s">
        <v>81</v>
      </c>
      <c r="BK357" s="193">
        <f>ROUND(I357*H357,2)</f>
        <v>0</v>
      </c>
      <c r="BL357" s="18" t="s">
        <v>133</v>
      </c>
      <c r="BM357" s="192" t="s">
        <v>1068</v>
      </c>
    </row>
    <row r="358" s="2" customFormat="1">
      <c r="A358" s="37"/>
      <c r="B358" s="38"/>
      <c r="C358" s="37"/>
      <c r="D358" s="194" t="s">
        <v>135</v>
      </c>
      <c r="E358" s="37"/>
      <c r="F358" s="195" t="s">
        <v>1069</v>
      </c>
      <c r="G358" s="37"/>
      <c r="H358" s="37"/>
      <c r="I358" s="196"/>
      <c r="J358" s="37"/>
      <c r="K358" s="37"/>
      <c r="L358" s="38"/>
      <c r="M358" s="197"/>
      <c r="N358" s="198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135</v>
      </c>
      <c r="AU358" s="18" t="s">
        <v>83</v>
      </c>
    </row>
    <row r="359" s="2" customFormat="1" ht="33" customHeight="1">
      <c r="A359" s="37"/>
      <c r="B359" s="179"/>
      <c r="C359" s="180" t="s">
        <v>584</v>
      </c>
      <c r="D359" s="180" t="s">
        <v>129</v>
      </c>
      <c r="E359" s="181" t="s">
        <v>753</v>
      </c>
      <c r="F359" s="182" t="s">
        <v>754</v>
      </c>
      <c r="G359" s="183" t="s">
        <v>306</v>
      </c>
      <c r="H359" s="184">
        <v>1.9039999999999999</v>
      </c>
      <c r="I359" s="185"/>
      <c r="J359" s="186">
        <f>ROUND(I359*H359,2)</f>
        <v>0</v>
      </c>
      <c r="K359" s="187"/>
      <c r="L359" s="38"/>
      <c r="M359" s="188" t="s">
        <v>1</v>
      </c>
      <c r="N359" s="189" t="s">
        <v>39</v>
      </c>
      <c r="O359" s="76"/>
      <c r="P359" s="190">
        <f>O359*H359</f>
        <v>0</v>
      </c>
      <c r="Q359" s="190">
        <v>0</v>
      </c>
      <c r="R359" s="190">
        <f>Q359*H359</f>
        <v>0</v>
      </c>
      <c r="S359" s="190">
        <v>0</v>
      </c>
      <c r="T359" s="19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2" t="s">
        <v>133</v>
      </c>
      <c r="AT359" s="192" t="s">
        <v>129</v>
      </c>
      <c r="AU359" s="192" t="s">
        <v>83</v>
      </c>
      <c r="AY359" s="18" t="s">
        <v>127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8" t="s">
        <v>81</v>
      </c>
      <c r="BK359" s="193">
        <f>ROUND(I359*H359,2)</f>
        <v>0</v>
      </c>
      <c r="BL359" s="18" t="s">
        <v>133</v>
      </c>
      <c r="BM359" s="192" t="s">
        <v>1070</v>
      </c>
    </row>
    <row r="360" s="2" customFormat="1">
      <c r="A360" s="37"/>
      <c r="B360" s="38"/>
      <c r="C360" s="37"/>
      <c r="D360" s="194" t="s">
        <v>135</v>
      </c>
      <c r="E360" s="37"/>
      <c r="F360" s="195" t="s">
        <v>756</v>
      </c>
      <c r="G360" s="37"/>
      <c r="H360" s="37"/>
      <c r="I360" s="196"/>
      <c r="J360" s="37"/>
      <c r="K360" s="37"/>
      <c r="L360" s="38"/>
      <c r="M360" s="197"/>
      <c r="N360" s="198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135</v>
      </c>
      <c r="AU360" s="18" t="s">
        <v>83</v>
      </c>
    </row>
    <row r="361" s="13" customFormat="1">
      <c r="A361" s="13"/>
      <c r="B361" s="199"/>
      <c r="C361" s="13"/>
      <c r="D361" s="194" t="s">
        <v>137</v>
      </c>
      <c r="E361" s="200" t="s">
        <v>1</v>
      </c>
      <c r="F361" s="201" t="s">
        <v>1071</v>
      </c>
      <c r="G361" s="13"/>
      <c r="H361" s="202">
        <v>1.9039999999999999</v>
      </c>
      <c r="I361" s="203"/>
      <c r="J361" s="13"/>
      <c r="K361" s="13"/>
      <c r="L361" s="199"/>
      <c r="M361" s="204"/>
      <c r="N361" s="205"/>
      <c r="O361" s="205"/>
      <c r="P361" s="205"/>
      <c r="Q361" s="205"/>
      <c r="R361" s="205"/>
      <c r="S361" s="205"/>
      <c r="T361" s="20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00" t="s">
        <v>137</v>
      </c>
      <c r="AU361" s="200" t="s">
        <v>83</v>
      </c>
      <c r="AV361" s="13" t="s">
        <v>83</v>
      </c>
      <c r="AW361" s="13" t="s">
        <v>30</v>
      </c>
      <c r="AX361" s="13" t="s">
        <v>81</v>
      </c>
      <c r="AY361" s="200" t="s">
        <v>127</v>
      </c>
    </row>
    <row r="362" s="2" customFormat="1" ht="24.15" customHeight="1">
      <c r="A362" s="37"/>
      <c r="B362" s="179"/>
      <c r="C362" s="180" t="s">
        <v>588</v>
      </c>
      <c r="D362" s="180" t="s">
        <v>129</v>
      </c>
      <c r="E362" s="181" t="s">
        <v>765</v>
      </c>
      <c r="F362" s="182" t="s">
        <v>305</v>
      </c>
      <c r="G362" s="183" t="s">
        <v>306</v>
      </c>
      <c r="H362" s="184">
        <v>0.85799999999999998</v>
      </c>
      <c r="I362" s="185"/>
      <c r="J362" s="186">
        <f>ROUND(I362*H362,2)</f>
        <v>0</v>
      </c>
      <c r="K362" s="187"/>
      <c r="L362" s="38"/>
      <c r="M362" s="188" t="s">
        <v>1</v>
      </c>
      <c r="N362" s="189" t="s">
        <v>39</v>
      </c>
      <c r="O362" s="76"/>
      <c r="P362" s="190">
        <f>O362*H362</f>
        <v>0</v>
      </c>
      <c r="Q362" s="190">
        <v>0</v>
      </c>
      <c r="R362" s="190">
        <f>Q362*H362</f>
        <v>0</v>
      </c>
      <c r="S362" s="190">
        <v>0</v>
      </c>
      <c r="T362" s="19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2" t="s">
        <v>133</v>
      </c>
      <c r="AT362" s="192" t="s">
        <v>129</v>
      </c>
      <c r="AU362" s="192" t="s">
        <v>83</v>
      </c>
      <c r="AY362" s="18" t="s">
        <v>127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8" t="s">
        <v>81</v>
      </c>
      <c r="BK362" s="193">
        <f>ROUND(I362*H362,2)</f>
        <v>0</v>
      </c>
      <c r="BL362" s="18" t="s">
        <v>133</v>
      </c>
      <c r="BM362" s="192" t="s">
        <v>1072</v>
      </c>
    </row>
    <row r="363" s="2" customFormat="1">
      <c r="A363" s="37"/>
      <c r="B363" s="38"/>
      <c r="C363" s="37"/>
      <c r="D363" s="194" t="s">
        <v>135</v>
      </c>
      <c r="E363" s="37"/>
      <c r="F363" s="195" t="s">
        <v>308</v>
      </c>
      <c r="G363" s="37"/>
      <c r="H363" s="37"/>
      <c r="I363" s="196"/>
      <c r="J363" s="37"/>
      <c r="K363" s="37"/>
      <c r="L363" s="38"/>
      <c r="M363" s="197"/>
      <c r="N363" s="19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135</v>
      </c>
      <c r="AU363" s="18" t="s">
        <v>83</v>
      </c>
    </row>
    <row r="364" s="13" customFormat="1">
      <c r="A364" s="13"/>
      <c r="B364" s="199"/>
      <c r="C364" s="13"/>
      <c r="D364" s="194" t="s">
        <v>137</v>
      </c>
      <c r="E364" s="200" t="s">
        <v>1</v>
      </c>
      <c r="F364" s="201" t="s">
        <v>1073</v>
      </c>
      <c r="G364" s="13"/>
      <c r="H364" s="202">
        <v>0.85799999999999998</v>
      </c>
      <c r="I364" s="203"/>
      <c r="J364" s="13"/>
      <c r="K364" s="13"/>
      <c r="L364" s="199"/>
      <c r="M364" s="204"/>
      <c r="N364" s="205"/>
      <c r="O364" s="205"/>
      <c r="P364" s="205"/>
      <c r="Q364" s="205"/>
      <c r="R364" s="205"/>
      <c r="S364" s="205"/>
      <c r="T364" s="20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00" t="s">
        <v>137</v>
      </c>
      <c r="AU364" s="200" t="s">
        <v>83</v>
      </c>
      <c r="AV364" s="13" t="s">
        <v>83</v>
      </c>
      <c r="AW364" s="13" t="s">
        <v>30</v>
      </c>
      <c r="AX364" s="13" t="s">
        <v>81</v>
      </c>
      <c r="AY364" s="200" t="s">
        <v>127</v>
      </c>
    </row>
    <row r="365" s="12" customFormat="1" ht="25.92" customHeight="1">
      <c r="A365" s="12"/>
      <c r="B365" s="166"/>
      <c r="C365" s="12"/>
      <c r="D365" s="167" t="s">
        <v>73</v>
      </c>
      <c r="E365" s="168" t="s">
        <v>1074</v>
      </c>
      <c r="F365" s="168" t="s">
        <v>1075</v>
      </c>
      <c r="G365" s="12"/>
      <c r="H365" s="12"/>
      <c r="I365" s="169"/>
      <c r="J365" s="170">
        <f>BK365</f>
        <v>0</v>
      </c>
      <c r="K365" s="12"/>
      <c r="L365" s="166"/>
      <c r="M365" s="171"/>
      <c r="N365" s="172"/>
      <c r="O365" s="172"/>
      <c r="P365" s="173">
        <f>SUM(P366:P386)</f>
        <v>0</v>
      </c>
      <c r="Q365" s="172"/>
      <c r="R365" s="173">
        <f>SUM(R366:R386)</f>
        <v>0.37033649999999996</v>
      </c>
      <c r="S365" s="172"/>
      <c r="T365" s="174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67" t="s">
        <v>83</v>
      </c>
      <c r="AT365" s="175" t="s">
        <v>73</v>
      </c>
      <c r="AU365" s="175" t="s">
        <v>74</v>
      </c>
      <c r="AY365" s="167" t="s">
        <v>127</v>
      </c>
      <c r="BK365" s="176">
        <f>SUM(BK366:BK386)</f>
        <v>0</v>
      </c>
    </row>
    <row r="366" s="2" customFormat="1" ht="24.15" customHeight="1">
      <c r="A366" s="37"/>
      <c r="B366" s="179"/>
      <c r="C366" s="180" t="s">
        <v>593</v>
      </c>
      <c r="D366" s="180" t="s">
        <v>129</v>
      </c>
      <c r="E366" s="181" t="s">
        <v>1076</v>
      </c>
      <c r="F366" s="182" t="s">
        <v>1077</v>
      </c>
      <c r="G366" s="183" t="s">
        <v>132</v>
      </c>
      <c r="H366" s="184">
        <v>21.059999999999999</v>
      </c>
      <c r="I366" s="185"/>
      <c r="J366" s="186">
        <f>ROUND(I366*H366,2)</f>
        <v>0</v>
      </c>
      <c r="K366" s="187"/>
      <c r="L366" s="38"/>
      <c r="M366" s="188" t="s">
        <v>1</v>
      </c>
      <c r="N366" s="189" t="s">
        <v>39</v>
      </c>
      <c r="O366" s="76"/>
      <c r="P366" s="190">
        <f>O366*H366</f>
        <v>0</v>
      </c>
      <c r="Q366" s="190">
        <v>0</v>
      </c>
      <c r="R366" s="190">
        <f>Q366*H366</f>
        <v>0</v>
      </c>
      <c r="S366" s="190">
        <v>0</v>
      </c>
      <c r="T366" s="19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2" t="s">
        <v>244</v>
      </c>
      <c r="AT366" s="192" t="s">
        <v>129</v>
      </c>
      <c r="AU366" s="192" t="s">
        <v>81</v>
      </c>
      <c r="AY366" s="18" t="s">
        <v>127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8" t="s">
        <v>81</v>
      </c>
      <c r="BK366" s="193">
        <f>ROUND(I366*H366,2)</f>
        <v>0</v>
      </c>
      <c r="BL366" s="18" t="s">
        <v>244</v>
      </c>
      <c r="BM366" s="192" t="s">
        <v>1078</v>
      </c>
    </row>
    <row r="367" s="2" customFormat="1">
      <c r="A367" s="37"/>
      <c r="B367" s="38"/>
      <c r="C367" s="37"/>
      <c r="D367" s="194" t="s">
        <v>135</v>
      </c>
      <c r="E367" s="37"/>
      <c r="F367" s="195" t="s">
        <v>1079</v>
      </c>
      <c r="G367" s="37"/>
      <c r="H367" s="37"/>
      <c r="I367" s="196"/>
      <c r="J367" s="37"/>
      <c r="K367" s="37"/>
      <c r="L367" s="38"/>
      <c r="M367" s="197"/>
      <c r="N367" s="19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135</v>
      </c>
      <c r="AU367" s="18" t="s">
        <v>81</v>
      </c>
    </row>
    <row r="368" s="13" customFormat="1">
      <c r="A368" s="13"/>
      <c r="B368" s="199"/>
      <c r="C368" s="13"/>
      <c r="D368" s="194" t="s">
        <v>137</v>
      </c>
      <c r="E368" s="200" t="s">
        <v>1</v>
      </c>
      <c r="F368" s="201" t="s">
        <v>1080</v>
      </c>
      <c r="G368" s="13"/>
      <c r="H368" s="202">
        <v>21.059999999999999</v>
      </c>
      <c r="I368" s="203"/>
      <c r="J368" s="13"/>
      <c r="K368" s="13"/>
      <c r="L368" s="199"/>
      <c r="M368" s="204"/>
      <c r="N368" s="205"/>
      <c r="O368" s="205"/>
      <c r="P368" s="205"/>
      <c r="Q368" s="205"/>
      <c r="R368" s="205"/>
      <c r="S368" s="205"/>
      <c r="T368" s="20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0" t="s">
        <v>137</v>
      </c>
      <c r="AU368" s="200" t="s">
        <v>81</v>
      </c>
      <c r="AV368" s="13" t="s">
        <v>83</v>
      </c>
      <c r="AW368" s="13" t="s">
        <v>30</v>
      </c>
      <c r="AX368" s="13" t="s">
        <v>81</v>
      </c>
      <c r="AY368" s="200" t="s">
        <v>127</v>
      </c>
    </row>
    <row r="369" s="2" customFormat="1" ht="24.15" customHeight="1">
      <c r="A369" s="37"/>
      <c r="B369" s="179"/>
      <c r="C369" s="180" t="s">
        <v>597</v>
      </c>
      <c r="D369" s="180" t="s">
        <v>129</v>
      </c>
      <c r="E369" s="181" t="s">
        <v>1081</v>
      </c>
      <c r="F369" s="182" t="s">
        <v>1082</v>
      </c>
      <c r="G369" s="183" t="s">
        <v>132</v>
      </c>
      <c r="H369" s="184">
        <v>48</v>
      </c>
      <c r="I369" s="185"/>
      <c r="J369" s="186">
        <f>ROUND(I369*H369,2)</f>
        <v>0</v>
      </c>
      <c r="K369" s="187"/>
      <c r="L369" s="38"/>
      <c r="M369" s="188" t="s">
        <v>1</v>
      </c>
      <c r="N369" s="189" t="s">
        <v>39</v>
      </c>
      <c r="O369" s="76"/>
      <c r="P369" s="190">
        <f>O369*H369</f>
        <v>0</v>
      </c>
      <c r="Q369" s="190">
        <v>0</v>
      </c>
      <c r="R369" s="190">
        <f>Q369*H369</f>
        <v>0</v>
      </c>
      <c r="S369" s="190">
        <v>0</v>
      </c>
      <c r="T369" s="19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2" t="s">
        <v>244</v>
      </c>
      <c r="AT369" s="192" t="s">
        <v>129</v>
      </c>
      <c r="AU369" s="192" t="s">
        <v>81</v>
      </c>
      <c r="AY369" s="18" t="s">
        <v>127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8" t="s">
        <v>81</v>
      </c>
      <c r="BK369" s="193">
        <f>ROUND(I369*H369,2)</f>
        <v>0</v>
      </c>
      <c r="BL369" s="18" t="s">
        <v>244</v>
      </c>
      <c r="BM369" s="192" t="s">
        <v>1083</v>
      </c>
    </row>
    <row r="370" s="2" customFormat="1">
      <c r="A370" s="37"/>
      <c r="B370" s="38"/>
      <c r="C370" s="37"/>
      <c r="D370" s="194" t="s">
        <v>135</v>
      </c>
      <c r="E370" s="37"/>
      <c r="F370" s="195" t="s">
        <v>1084</v>
      </c>
      <c r="G370" s="37"/>
      <c r="H370" s="37"/>
      <c r="I370" s="196"/>
      <c r="J370" s="37"/>
      <c r="K370" s="37"/>
      <c r="L370" s="38"/>
      <c r="M370" s="197"/>
      <c r="N370" s="19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135</v>
      </c>
      <c r="AU370" s="18" t="s">
        <v>81</v>
      </c>
    </row>
    <row r="371" s="13" customFormat="1">
      <c r="A371" s="13"/>
      <c r="B371" s="199"/>
      <c r="C371" s="13"/>
      <c r="D371" s="194" t="s">
        <v>137</v>
      </c>
      <c r="E371" s="200" t="s">
        <v>1</v>
      </c>
      <c r="F371" s="201" t="s">
        <v>1085</v>
      </c>
      <c r="G371" s="13"/>
      <c r="H371" s="202">
        <v>48</v>
      </c>
      <c r="I371" s="203"/>
      <c r="J371" s="13"/>
      <c r="K371" s="13"/>
      <c r="L371" s="199"/>
      <c r="M371" s="204"/>
      <c r="N371" s="205"/>
      <c r="O371" s="205"/>
      <c r="P371" s="205"/>
      <c r="Q371" s="205"/>
      <c r="R371" s="205"/>
      <c r="S371" s="205"/>
      <c r="T371" s="20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0" t="s">
        <v>137</v>
      </c>
      <c r="AU371" s="200" t="s">
        <v>81</v>
      </c>
      <c r="AV371" s="13" t="s">
        <v>83</v>
      </c>
      <c r="AW371" s="13" t="s">
        <v>30</v>
      </c>
      <c r="AX371" s="13" t="s">
        <v>81</v>
      </c>
      <c r="AY371" s="200" t="s">
        <v>127</v>
      </c>
    </row>
    <row r="372" s="2" customFormat="1" ht="16.5" customHeight="1">
      <c r="A372" s="37"/>
      <c r="B372" s="179"/>
      <c r="C372" s="223" t="s">
        <v>601</v>
      </c>
      <c r="D372" s="223" t="s">
        <v>250</v>
      </c>
      <c r="E372" s="224" t="s">
        <v>1086</v>
      </c>
      <c r="F372" s="225" t="s">
        <v>1087</v>
      </c>
      <c r="G372" s="226" t="s">
        <v>306</v>
      </c>
      <c r="H372" s="227">
        <v>0.24199999999999999</v>
      </c>
      <c r="I372" s="228"/>
      <c r="J372" s="229">
        <f>ROUND(I372*H372,2)</f>
        <v>0</v>
      </c>
      <c r="K372" s="230"/>
      <c r="L372" s="231"/>
      <c r="M372" s="232" t="s">
        <v>1</v>
      </c>
      <c r="N372" s="233" t="s">
        <v>39</v>
      </c>
      <c r="O372" s="76"/>
      <c r="P372" s="190">
        <f>O372*H372</f>
        <v>0</v>
      </c>
      <c r="Q372" s="190">
        <v>1</v>
      </c>
      <c r="R372" s="190">
        <f>Q372*H372</f>
        <v>0.24199999999999999</v>
      </c>
      <c r="S372" s="190">
        <v>0</v>
      </c>
      <c r="T372" s="19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2" t="s">
        <v>339</v>
      </c>
      <c r="AT372" s="192" t="s">
        <v>250</v>
      </c>
      <c r="AU372" s="192" t="s">
        <v>81</v>
      </c>
      <c r="AY372" s="18" t="s">
        <v>127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8" t="s">
        <v>81</v>
      </c>
      <c r="BK372" s="193">
        <f>ROUND(I372*H372,2)</f>
        <v>0</v>
      </c>
      <c r="BL372" s="18" t="s">
        <v>244</v>
      </c>
      <c r="BM372" s="192" t="s">
        <v>1088</v>
      </c>
    </row>
    <row r="373" s="2" customFormat="1">
      <c r="A373" s="37"/>
      <c r="B373" s="38"/>
      <c r="C373" s="37"/>
      <c r="D373" s="194" t="s">
        <v>135</v>
      </c>
      <c r="E373" s="37"/>
      <c r="F373" s="195" t="s">
        <v>1087</v>
      </c>
      <c r="G373" s="37"/>
      <c r="H373" s="37"/>
      <c r="I373" s="196"/>
      <c r="J373" s="37"/>
      <c r="K373" s="37"/>
      <c r="L373" s="38"/>
      <c r="M373" s="197"/>
      <c r="N373" s="198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135</v>
      </c>
      <c r="AU373" s="18" t="s">
        <v>81</v>
      </c>
    </row>
    <row r="374" s="2" customFormat="1">
      <c r="A374" s="37"/>
      <c r="B374" s="38"/>
      <c r="C374" s="37"/>
      <c r="D374" s="194" t="s">
        <v>206</v>
      </c>
      <c r="E374" s="37"/>
      <c r="F374" s="222" t="s">
        <v>1089</v>
      </c>
      <c r="G374" s="37"/>
      <c r="H374" s="37"/>
      <c r="I374" s="196"/>
      <c r="J374" s="37"/>
      <c r="K374" s="37"/>
      <c r="L374" s="38"/>
      <c r="M374" s="197"/>
      <c r="N374" s="198"/>
      <c r="O374" s="76"/>
      <c r="P374" s="76"/>
      <c r="Q374" s="76"/>
      <c r="R374" s="76"/>
      <c r="S374" s="76"/>
      <c r="T374" s="7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8" t="s">
        <v>206</v>
      </c>
      <c r="AU374" s="18" t="s">
        <v>81</v>
      </c>
    </row>
    <row r="375" s="13" customFormat="1">
      <c r="A375" s="13"/>
      <c r="B375" s="199"/>
      <c r="C375" s="13"/>
      <c r="D375" s="194" t="s">
        <v>137</v>
      </c>
      <c r="E375" s="13"/>
      <c r="F375" s="201" t="s">
        <v>1090</v>
      </c>
      <c r="G375" s="13"/>
      <c r="H375" s="202">
        <v>0.24199999999999999</v>
      </c>
      <c r="I375" s="203"/>
      <c r="J375" s="13"/>
      <c r="K375" s="13"/>
      <c r="L375" s="199"/>
      <c r="M375" s="204"/>
      <c r="N375" s="205"/>
      <c r="O375" s="205"/>
      <c r="P375" s="205"/>
      <c r="Q375" s="205"/>
      <c r="R375" s="205"/>
      <c r="S375" s="205"/>
      <c r="T375" s="20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0" t="s">
        <v>137</v>
      </c>
      <c r="AU375" s="200" t="s">
        <v>81</v>
      </c>
      <c r="AV375" s="13" t="s">
        <v>83</v>
      </c>
      <c r="AW375" s="13" t="s">
        <v>3</v>
      </c>
      <c r="AX375" s="13" t="s">
        <v>81</v>
      </c>
      <c r="AY375" s="200" t="s">
        <v>127</v>
      </c>
    </row>
    <row r="376" s="2" customFormat="1" ht="24.15" customHeight="1">
      <c r="A376" s="37"/>
      <c r="B376" s="179"/>
      <c r="C376" s="180" t="s">
        <v>605</v>
      </c>
      <c r="D376" s="180" t="s">
        <v>129</v>
      </c>
      <c r="E376" s="181" t="s">
        <v>1091</v>
      </c>
      <c r="F376" s="182" t="s">
        <v>1092</v>
      </c>
      <c r="G376" s="183" t="s">
        <v>132</v>
      </c>
      <c r="H376" s="184">
        <v>7.0199999999999996</v>
      </c>
      <c r="I376" s="185"/>
      <c r="J376" s="186">
        <f>ROUND(I376*H376,2)</f>
        <v>0</v>
      </c>
      <c r="K376" s="187"/>
      <c r="L376" s="38"/>
      <c r="M376" s="188" t="s">
        <v>1</v>
      </c>
      <c r="N376" s="189" t="s">
        <v>39</v>
      </c>
      <c r="O376" s="76"/>
      <c r="P376" s="190">
        <f>O376*H376</f>
        <v>0</v>
      </c>
      <c r="Q376" s="190">
        <v>0.00040000000000000002</v>
      </c>
      <c r="R376" s="190">
        <f>Q376*H376</f>
        <v>0.0028080000000000002</v>
      </c>
      <c r="S376" s="190">
        <v>0</v>
      </c>
      <c r="T376" s="19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2" t="s">
        <v>244</v>
      </c>
      <c r="AT376" s="192" t="s">
        <v>129</v>
      </c>
      <c r="AU376" s="192" t="s">
        <v>81</v>
      </c>
      <c r="AY376" s="18" t="s">
        <v>127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8" t="s">
        <v>81</v>
      </c>
      <c r="BK376" s="193">
        <f>ROUND(I376*H376,2)</f>
        <v>0</v>
      </c>
      <c r="BL376" s="18" t="s">
        <v>244</v>
      </c>
      <c r="BM376" s="192" t="s">
        <v>1093</v>
      </c>
    </row>
    <row r="377" s="2" customFormat="1">
      <c r="A377" s="37"/>
      <c r="B377" s="38"/>
      <c r="C377" s="37"/>
      <c r="D377" s="194" t="s">
        <v>135</v>
      </c>
      <c r="E377" s="37"/>
      <c r="F377" s="195" t="s">
        <v>1094</v>
      </c>
      <c r="G377" s="37"/>
      <c r="H377" s="37"/>
      <c r="I377" s="196"/>
      <c r="J377" s="37"/>
      <c r="K377" s="37"/>
      <c r="L377" s="38"/>
      <c r="M377" s="197"/>
      <c r="N377" s="198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135</v>
      </c>
      <c r="AU377" s="18" t="s">
        <v>81</v>
      </c>
    </row>
    <row r="378" s="13" customFormat="1">
      <c r="A378" s="13"/>
      <c r="B378" s="199"/>
      <c r="C378" s="13"/>
      <c r="D378" s="194" t="s">
        <v>137</v>
      </c>
      <c r="E378" s="200" t="s">
        <v>1</v>
      </c>
      <c r="F378" s="201" t="s">
        <v>1048</v>
      </c>
      <c r="G378" s="13"/>
      <c r="H378" s="202">
        <v>7.0199999999999996</v>
      </c>
      <c r="I378" s="203"/>
      <c r="J378" s="13"/>
      <c r="K378" s="13"/>
      <c r="L378" s="199"/>
      <c r="M378" s="204"/>
      <c r="N378" s="205"/>
      <c r="O378" s="205"/>
      <c r="P378" s="205"/>
      <c r="Q378" s="205"/>
      <c r="R378" s="205"/>
      <c r="S378" s="205"/>
      <c r="T378" s="20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0" t="s">
        <v>137</v>
      </c>
      <c r="AU378" s="200" t="s">
        <v>81</v>
      </c>
      <c r="AV378" s="13" t="s">
        <v>83</v>
      </c>
      <c r="AW378" s="13" t="s">
        <v>30</v>
      </c>
      <c r="AX378" s="13" t="s">
        <v>81</v>
      </c>
      <c r="AY378" s="200" t="s">
        <v>127</v>
      </c>
    </row>
    <row r="379" s="2" customFormat="1" ht="24.15" customHeight="1">
      <c r="A379" s="37"/>
      <c r="B379" s="179"/>
      <c r="C379" s="180" t="s">
        <v>610</v>
      </c>
      <c r="D379" s="180" t="s">
        <v>129</v>
      </c>
      <c r="E379" s="181" t="s">
        <v>1095</v>
      </c>
      <c r="F379" s="182" t="s">
        <v>1096</v>
      </c>
      <c r="G379" s="183" t="s">
        <v>132</v>
      </c>
      <c r="H379" s="184">
        <v>16</v>
      </c>
      <c r="I379" s="185"/>
      <c r="J379" s="186">
        <f>ROUND(I379*H379,2)</f>
        <v>0</v>
      </c>
      <c r="K379" s="187"/>
      <c r="L379" s="38"/>
      <c r="M379" s="188" t="s">
        <v>1</v>
      </c>
      <c r="N379" s="189" t="s">
        <v>39</v>
      </c>
      <c r="O379" s="76"/>
      <c r="P379" s="190">
        <f>O379*H379</f>
        <v>0</v>
      </c>
      <c r="Q379" s="190">
        <v>0.00040000000000000002</v>
      </c>
      <c r="R379" s="190">
        <f>Q379*H379</f>
        <v>0.0064000000000000003</v>
      </c>
      <c r="S379" s="190">
        <v>0</v>
      </c>
      <c r="T379" s="19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2" t="s">
        <v>244</v>
      </c>
      <c r="AT379" s="192" t="s">
        <v>129</v>
      </c>
      <c r="AU379" s="192" t="s">
        <v>81</v>
      </c>
      <c r="AY379" s="18" t="s">
        <v>127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18" t="s">
        <v>81</v>
      </c>
      <c r="BK379" s="193">
        <f>ROUND(I379*H379,2)</f>
        <v>0</v>
      </c>
      <c r="BL379" s="18" t="s">
        <v>244</v>
      </c>
      <c r="BM379" s="192" t="s">
        <v>1097</v>
      </c>
    </row>
    <row r="380" s="2" customFormat="1">
      <c r="A380" s="37"/>
      <c r="B380" s="38"/>
      <c r="C380" s="37"/>
      <c r="D380" s="194" t="s">
        <v>135</v>
      </c>
      <c r="E380" s="37"/>
      <c r="F380" s="195" t="s">
        <v>1098</v>
      </c>
      <c r="G380" s="37"/>
      <c r="H380" s="37"/>
      <c r="I380" s="196"/>
      <c r="J380" s="37"/>
      <c r="K380" s="37"/>
      <c r="L380" s="38"/>
      <c r="M380" s="197"/>
      <c r="N380" s="198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135</v>
      </c>
      <c r="AU380" s="18" t="s">
        <v>81</v>
      </c>
    </row>
    <row r="381" s="13" customFormat="1">
      <c r="A381" s="13"/>
      <c r="B381" s="199"/>
      <c r="C381" s="13"/>
      <c r="D381" s="194" t="s">
        <v>137</v>
      </c>
      <c r="E381" s="200" t="s">
        <v>1</v>
      </c>
      <c r="F381" s="201" t="s">
        <v>1049</v>
      </c>
      <c r="G381" s="13"/>
      <c r="H381" s="202">
        <v>16</v>
      </c>
      <c r="I381" s="203"/>
      <c r="J381" s="13"/>
      <c r="K381" s="13"/>
      <c r="L381" s="199"/>
      <c r="M381" s="204"/>
      <c r="N381" s="205"/>
      <c r="O381" s="205"/>
      <c r="P381" s="205"/>
      <c r="Q381" s="205"/>
      <c r="R381" s="205"/>
      <c r="S381" s="205"/>
      <c r="T381" s="20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00" t="s">
        <v>137</v>
      </c>
      <c r="AU381" s="200" t="s">
        <v>81</v>
      </c>
      <c r="AV381" s="13" t="s">
        <v>83</v>
      </c>
      <c r="AW381" s="13" t="s">
        <v>30</v>
      </c>
      <c r="AX381" s="13" t="s">
        <v>81</v>
      </c>
      <c r="AY381" s="200" t="s">
        <v>127</v>
      </c>
    </row>
    <row r="382" s="2" customFormat="1" ht="37.8" customHeight="1">
      <c r="A382" s="37"/>
      <c r="B382" s="179"/>
      <c r="C382" s="223" t="s">
        <v>615</v>
      </c>
      <c r="D382" s="223" t="s">
        <v>250</v>
      </c>
      <c r="E382" s="224" t="s">
        <v>1099</v>
      </c>
      <c r="F382" s="225" t="s">
        <v>1100</v>
      </c>
      <c r="G382" s="226" t="s">
        <v>132</v>
      </c>
      <c r="H382" s="227">
        <v>26.472999999999999</v>
      </c>
      <c r="I382" s="228"/>
      <c r="J382" s="229">
        <f>ROUND(I382*H382,2)</f>
        <v>0</v>
      </c>
      <c r="K382" s="230"/>
      <c r="L382" s="231"/>
      <c r="M382" s="232" t="s">
        <v>1</v>
      </c>
      <c r="N382" s="233" t="s">
        <v>39</v>
      </c>
      <c r="O382" s="76"/>
      <c r="P382" s="190">
        <f>O382*H382</f>
        <v>0</v>
      </c>
      <c r="Q382" s="190">
        <v>0.0044999999999999997</v>
      </c>
      <c r="R382" s="190">
        <f>Q382*H382</f>
        <v>0.11912849999999998</v>
      </c>
      <c r="S382" s="190">
        <v>0</v>
      </c>
      <c r="T382" s="19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2" t="s">
        <v>339</v>
      </c>
      <c r="AT382" s="192" t="s">
        <v>250</v>
      </c>
      <c r="AU382" s="192" t="s">
        <v>81</v>
      </c>
      <c r="AY382" s="18" t="s">
        <v>127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18" t="s">
        <v>81</v>
      </c>
      <c r="BK382" s="193">
        <f>ROUND(I382*H382,2)</f>
        <v>0</v>
      </c>
      <c r="BL382" s="18" t="s">
        <v>244</v>
      </c>
      <c r="BM382" s="192" t="s">
        <v>1101</v>
      </c>
    </row>
    <row r="383" s="2" customFormat="1">
      <c r="A383" s="37"/>
      <c r="B383" s="38"/>
      <c r="C383" s="37"/>
      <c r="D383" s="194" t="s">
        <v>135</v>
      </c>
      <c r="E383" s="37"/>
      <c r="F383" s="195" t="s">
        <v>1100</v>
      </c>
      <c r="G383" s="37"/>
      <c r="H383" s="37"/>
      <c r="I383" s="196"/>
      <c r="J383" s="37"/>
      <c r="K383" s="37"/>
      <c r="L383" s="38"/>
      <c r="M383" s="197"/>
      <c r="N383" s="198"/>
      <c r="O383" s="76"/>
      <c r="P383" s="76"/>
      <c r="Q383" s="76"/>
      <c r="R383" s="76"/>
      <c r="S383" s="76"/>
      <c r="T383" s="7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135</v>
      </c>
      <c r="AU383" s="18" t="s">
        <v>81</v>
      </c>
    </row>
    <row r="384" s="13" customFormat="1">
      <c r="A384" s="13"/>
      <c r="B384" s="199"/>
      <c r="C384" s="13"/>
      <c r="D384" s="194" t="s">
        <v>137</v>
      </c>
      <c r="E384" s="13"/>
      <c r="F384" s="201" t="s">
        <v>1050</v>
      </c>
      <c r="G384" s="13"/>
      <c r="H384" s="202">
        <v>26.472999999999999</v>
      </c>
      <c r="I384" s="203"/>
      <c r="J384" s="13"/>
      <c r="K384" s="13"/>
      <c r="L384" s="199"/>
      <c r="M384" s="204"/>
      <c r="N384" s="205"/>
      <c r="O384" s="205"/>
      <c r="P384" s="205"/>
      <c r="Q384" s="205"/>
      <c r="R384" s="205"/>
      <c r="S384" s="205"/>
      <c r="T384" s="20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0" t="s">
        <v>137</v>
      </c>
      <c r="AU384" s="200" t="s">
        <v>81</v>
      </c>
      <c r="AV384" s="13" t="s">
        <v>83</v>
      </c>
      <c r="AW384" s="13" t="s">
        <v>3</v>
      </c>
      <c r="AX384" s="13" t="s">
        <v>81</v>
      </c>
      <c r="AY384" s="200" t="s">
        <v>127</v>
      </c>
    </row>
    <row r="385" s="2" customFormat="1" ht="24.15" customHeight="1">
      <c r="A385" s="37"/>
      <c r="B385" s="179"/>
      <c r="C385" s="180" t="s">
        <v>619</v>
      </c>
      <c r="D385" s="180" t="s">
        <v>129</v>
      </c>
      <c r="E385" s="181" t="s">
        <v>1102</v>
      </c>
      <c r="F385" s="182" t="s">
        <v>1103</v>
      </c>
      <c r="G385" s="183" t="s">
        <v>306</v>
      </c>
      <c r="H385" s="184">
        <v>0.37</v>
      </c>
      <c r="I385" s="185"/>
      <c r="J385" s="186">
        <f>ROUND(I385*H385,2)</f>
        <v>0</v>
      </c>
      <c r="K385" s="187"/>
      <c r="L385" s="38"/>
      <c r="M385" s="188" t="s">
        <v>1</v>
      </c>
      <c r="N385" s="189" t="s">
        <v>39</v>
      </c>
      <c r="O385" s="76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2" t="s">
        <v>244</v>
      </c>
      <c r="AT385" s="192" t="s">
        <v>129</v>
      </c>
      <c r="AU385" s="192" t="s">
        <v>81</v>
      </c>
      <c r="AY385" s="18" t="s">
        <v>127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8" t="s">
        <v>81</v>
      </c>
      <c r="BK385" s="193">
        <f>ROUND(I385*H385,2)</f>
        <v>0</v>
      </c>
      <c r="BL385" s="18" t="s">
        <v>244</v>
      </c>
      <c r="BM385" s="192" t="s">
        <v>1104</v>
      </c>
    </row>
    <row r="386" s="2" customFormat="1">
      <c r="A386" s="37"/>
      <c r="B386" s="38"/>
      <c r="C386" s="37"/>
      <c r="D386" s="194" t="s">
        <v>135</v>
      </c>
      <c r="E386" s="37"/>
      <c r="F386" s="195" t="s">
        <v>1105</v>
      </c>
      <c r="G386" s="37"/>
      <c r="H386" s="37"/>
      <c r="I386" s="196"/>
      <c r="J386" s="37"/>
      <c r="K386" s="37"/>
      <c r="L386" s="38"/>
      <c r="M386" s="234"/>
      <c r="N386" s="235"/>
      <c r="O386" s="236"/>
      <c r="P386" s="236"/>
      <c r="Q386" s="236"/>
      <c r="R386" s="236"/>
      <c r="S386" s="236"/>
      <c r="T386" s="2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135</v>
      </c>
      <c r="AU386" s="18" t="s">
        <v>81</v>
      </c>
    </row>
    <row r="387" s="2" customFormat="1" ht="6.96" customHeight="1">
      <c r="A387" s="37"/>
      <c r="B387" s="59"/>
      <c r="C387" s="60"/>
      <c r="D387" s="60"/>
      <c r="E387" s="60"/>
      <c r="F387" s="60"/>
      <c r="G387" s="60"/>
      <c r="H387" s="60"/>
      <c r="I387" s="60"/>
      <c r="J387" s="60"/>
      <c r="K387" s="60"/>
      <c r="L387" s="38"/>
      <c r="M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</row>
  </sheetData>
  <autoFilter ref="C130:K3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Horní Roveň zkapacitnění vodovodu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6. 4. 2021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VIS s.r.o. Hradec Králové, Dita Paštová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ROUND((SUM(BE118:BE148)),  2)</f>
        <v>0</v>
      </c>
      <c r="G33" s="37"/>
      <c r="H33" s="37"/>
      <c r="I33" s="135">
        <v>0.20999999999999999</v>
      </c>
      <c r="J33" s="134">
        <f>ROUND(((SUM(BE118:BE148))*I33),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34">
        <f>ROUND((SUM(BF118:BF148)),  2)</f>
        <v>0</v>
      </c>
      <c r="G34" s="37"/>
      <c r="H34" s="37"/>
      <c r="I34" s="135">
        <v>0.12</v>
      </c>
      <c r="J34" s="134">
        <f>ROUND(((SUM(BF118:BF148))*I34),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ROUND((SUM(BG118:BG148)),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ROUND((SUM(BH118:BH148)),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ROUND((SUM(BI118:BI148)),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Horní Roveň zkapacitnění vodovodu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VRN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6. 4. 2021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>VIS s.r.o. Hradec Králové, Dita Paštová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100</v>
      </c>
      <c r="D94" s="136"/>
      <c r="E94" s="136"/>
      <c r="F94" s="136"/>
      <c r="G94" s="136"/>
      <c r="H94" s="136"/>
      <c r="I94" s="136"/>
      <c r="J94" s="145" t="s">
        <v>101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102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47"/>
      <c r="C97" s="9"/>
      <c r="D97" s="148" t="s">
        <v>1107</v>
      </c>
      <c r="E97" s="149"/>
      <c r="F97" s="149"/>
      <c r="G97" s="149"/>
      <c r="H97" s="149"/>
      <c r="I97" s="149"/>
      <c r="J97" s="150">
        <f>J119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1"/>
      <c r="C98" s="10"/>
      <c r="D98" s="152" t="s">
        <v>1108</v>
      </c>
      <c r="E98" s="153"/>
      <c r="F98" s="153"/>
      <c r="G98" s="153"/>
      <c r="H98" s="153"/>
      <c r="I98" s="153"/>
      <c r="J98" s="154">
        <f>J120</f>
        <v>0</v>
      </c>
      <c r="K98" s="10"/>
      <c r="L98" s="15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112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8" t="str">
        <f>E7</f>
        <v>Horní Roveň zkapacitnění vodovodu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VRN - Vedlejší rozpočtové náklady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31" t="s">
        <v>22</v>
      </c>
      <c r="J112" s="68" t="str">
        <f>IF(J12="","",J12)</f>
        <v>6. 4. 2021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 xml:space="preserve"> </v>
      </c>
      <c r="G114" s="37"/>
      <c r="H114" s="37"/>
      <c r="I114" s="31" t="s">
        <v>29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27</v>
      </c>
      <c r="D115" s="37"/>
      <c r="E115" s="37"/>
      <c r="F115" s="26" t="str">
        <f>IF(E18="","",E18)</f>
        <v>Vyplň údaj</v>
      </c>
      <c r="G115" s="37"/>
      <c r="H115" s="37"/>
      <c r="I115" s="31" t="s">
        <v>31</v>
      </c>
      <c r="J115" s="35" t="str">
        <f>E24</f>
        <v>VIS s.r.o. Hradec Králové, Dita Paštová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55"/>
      <c r="B117" s="156"/>
      <c r="C117" s="157" t="s">
        <v>113</v>
      </c>
      <c r="D117" s="158" t="s">
        <v>59</v>
      </c>
      <c r="E117" s="158" t="s">
        <v>55</v>
      </c>
      <c r="F117" s="158" t="s">
        <v>56</v>
      </c>
      <c r="G117" s="158" t="s">
        <v>114</v>
      </c>
      <c r="H117" s="158" t="s">
        <v>115</v>
      </c>
      <c r="I117" s="158" t="s">
        <v>116</v>
      </c>
      <c r="J117" s="159" t="s">
        <v>101</v>
      </c>
      <c r="K117" s="160" t="s">
        <v>117</v>
      </c>
      <c r="L117" s="161"/>
      <c r="M117" s="85" t="s">
        <v>1</v>
      </c>
      <c r="N117" s="86" t="s">
        <v>38</v>
      </c>
      <c r="O117" s="86" t="s">
        <v>118</v>
      </c>
      <c r="P117" s="86" t="s">
        <v>119</v>
      </c>
      <c r="Q117" s="86" t="s">
        <v>120</v>
      </c>
      <c r="R117" s="86" t="s">
        <v>121</v>
      </c>
      <c r="S117" s="86" t="s">
        <v>122</v>
      </c>
      <c r="T117" s="87" t="s">
        <v>123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</row>
    <row r="118" s="2" customFormat="1" ht="22.8" customHeight="1">
      <c r="A118" s="37"/>
      <c r="B118" s="38"/>
      <c r="C118" s="92" t="s">
        <v>124</v>
      </c>
      <c r="D118" s="37"/>
      <c r="E118" s="37"/>
      <c r="F118" s="37"/>
      <c r="G118" s="37"/>
      <c r="H118" s="37"/>
      <c r="I118" s="37"/>
      <c r="J118" s="162">
        <f>BK118</f>
        <v>0</v>
      </c>
      <c r="K118" s="37"/>
      <c r="L118" s="38"/>
      <c r="M118" s="88"/>
      <c r="N118" s="72"/>
      <c r="O118" s="89"/>
      <c r="P118" s="163">
        <f>P119</f>
        <v>0</v>
      </c>
      <c r="Q118" s="89"/>
      <c r="R118" s="163">
        <f>R119</f>
        <v>0</v>
      </c>
      <c r="S118" s="89"/>
      <c r="T118" s="164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73</v>
      </c>
      <c r="AU118" s="18" t="s">
        <v>103</v>
      </c>
      <c r="BK118" s="165">
        <f>BK119</f>
        <v>0</v>
      </c>
    </row>
    <row r="119" s="12" customFormat="1" ht="25.92" customHeight="1">
      <c r="A119" s="12"/>
      <c r="B119" s="166"/>
      <c r="C119" s="12"/>
      <c r="D119" s="167" t="s">
        <v>73</v>
      </c>
      <c r="E119" s="168" t="s">
        <v>1109</v>
      </c>
      <c r="F119" s="168" t="s">
        <v>1110</v>
      </c>
      <c r="G119" s="12"/>
      <c r="H119" s="12"/>
      <c r="I119" s="169"/>
      <c r="J119" s="170">
        <f>BK119</f>
        <v>0</v>
      </c>
      <c r="K119" s="12"/>
      <c r="L119" s="166"/>
      <c r="M119" s="171"/>
      <c r="N119" s="172"/>
      <c r="O119" s="172"/>
      <c r="P119" s="173">
        <f>P120</f>
        <v>0</v>
      </c>
      <c r="Q119" s="172"/>
      <c r="R119" s="173">
        <f>R120</f>
        <v>0</v>
      </c>
      <c r="S119" s="172"/>
      <c r="T119" s="17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67" t="s">
        <v>166</v>
      </c>
      <c r="AT119" s="175" t="s">
        <v>73</v>
      </c>
      <c r="AU119" s="175" t="s">
        <v>74</v>
      </c>
      <c r="AY119" s="167" t="s">
        <v>127</v>
      </c>
      <c r="BK119" s="176">
        <f>BK120</f>
        <v>0</v>
      </c>
    </row>
    <row r="120" s="12" customFormat="1" ht="22.8" customHeight="1">
      <c r="A120" s="12"/>
      <c r="B120" s="166"/>
      <c r="C120" s="12"/>
      <c r="D120" s="167" t="s">
        <v>73</v>
      </c>
      <c r="E120" s="177" t="s">
        <v>91</v>
      </c>
      <c r="F120" s="177" t="s">
        <v>92</v>
      </c>
      <c r="G120" s="12"/>
      <c r="H120" s="12"/>
      <c r="I120" s="169"/>
      <c r="J120" s="178">
        <f>BK120</f>
        <v>0</v>
      </c>
      <c r="K120" s="12"/>
      <c r="L120" s="166"/>
      <c r="M120" s="171"/>
      <c r="N120" s="172"/>
      <c r="O120" s="172"/>
      <c r="P120" s="173">
        <f>SUM(P121:P148)</f>
        <v>0</v>
      </c>
      <c r="Q120" s="172"/>
      <c r="R120" s="173">
        <f>SUM(R121:R148)</f>
        <v>0</v>
      </c>
      <c r="S120" s="172"/>
      <c r="T120" s="174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7" t="s">
        <v>166</v>
      </c>
      <c r="AT120" s="175" t="s">
        <v>73</v>
      </c>
      <c r="AU120" s="175" t="s">
        <v>81</v>
      </c>
      <c r="AY120" s="167" t="s">
        <v>127</v>
      </c>
      <c r="BK120" s="176">
        <f>SUM(BK121:BK148)</f>
        <v>0</v>
      </c>
    </row>
    <row r="121" s="2" customFormat="1" ht="16.5" customHeight="1">
      <c r="A121" s="37"/>
      <c r="B121" s="179"/>
      <c r="C121" s="180" t="s">
        <v>81</v>
      </c>
      <c r="D121" s="180" t="s">
        <v>129</v>
      </c>
      <c r="E121" s="181" t="s">
        <v>1111</v>
      </c>
      <c r="F121" s="182" t="s">
        <v>1112</v>
      </c>
      <c r="G121" s="183" t="s">
        <v>567</v>
      </c>
      <c r="H121" s="184">
        <v>1</v>
      </c>
      <c r="I121" s="185"/>
      <c r="J121" s="186">
        <f>ROUND(I121*H121,2)</f>
        <v>0</v>
      </c>
      <c r="K121" s="187"/>
      <c r="L121" s="38"/>
      <c r="M121" s="188" t="s">
        <v>1</v>
      </c>
      <c r="N121" s="189" t="s">
        <v>39</v>
      </c>
      <c r="O121" s="7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2" t="s">
        <v>133</v>
      </c>
      <c r="AT121" s="192" t="s">
        <v>129</v>
      </c>
      <c r="AU121" s="192" t="s">
        <v>83</v>
      </c>
      <c r="AY121" s="18" t="s">
        <v>127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8" t="s">
        <v>81</v>
      </c>
      <c r="BK121" s="193">
        <f>ROUND(I121*H121,2)</f>
        <v>0</v>
      </c>
      <c r="BL121" s="18" t="s">
        <v>133</v>
      </c>
      <c r="BM121" s="192" t="s">
        <v>1113</v>
      </c>
    </row>
    <row r="122" s="2" customFormat="1">
      <c r="A122" s="37"/>
      <c r="B122" s="38"/>
      <c r="C122" s="37"/>
      <c r="D122" s="194" t="s">
        <v>135</v>
      </c>
      <c r="E122" s="37"/>
      <c r="F122" s="195" t="s">
        <v>1112</v>
      </c>
      <c r="G122" s="37"/>
      <c r="H122" s="37"/>
      <c r="I122" s="196"/>
      <c r="J122" s="37"/>
      <c r="K122" s="37"/>
      <c r="L122" s="38"/>
      <c r="M122" s="197"/>
      <c r="N122" s="198"/>
      <c r="O122" s="76"/>
      <c r="P122" s="76"/>
      <c r="Q122" s="76"/>
      <c r="R122" s="76"/>
      <c r="S122" s="76"/>
      <c r="T122" s="7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135</v>
      </c>
      <c r="AU122" s="18" t="s">
        <v>83</v>
      </c>
    </row>
    <row r="123" s="2" customFormat="1" ht="16.5" customHeight="1">
      <c r="A123" s="37"/>
      <c r="B123" s="179"/>
      <c r="C123" s="180" t="s">
        <v>83</v>
      </c>
      <c r="D123" s="180" t="s">
        <v>129</v>
      </c>
      <c r="E123" s="181" t="s">
        <v>1114</v>
      </c>
      <c r="F123" s="182" t="s">
        <v>1115</v>
      </c>
      <c r="G123" s="183" t="s">
        <v>567</v>
      </c>
      <c r="H123" s="184">
        <v>1</v>
      </c>
      <c r="I123" s="185"/>
      <c r="J123" s="186">
        <f>ROUND(I123*H123,2)</f>
        <v>0</v>
      </c>
      <c r="K123" s="187"/>
      <c r="L123" s="38"/>
      <c r="M123" s="188" t="s">
        <v>1</v>
      </c>
      <c r="N123" s="189" t="s">
        <v>39</v>
      </c>
      <c r="O123" s="76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2" t="s">
        <v>133</v>
      </c>
      <c r="AT123" s="192" t="s">
        <v>129</v>
      </c>
      <c r="AU123" s="192" t="s">
        <v>83</v>
      </c>
      <c r="AY123" s="18" t="s">
        <v>127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81</v>
      </c>
      <c r="BK123" s="193">
        <f>ROUND(I123*H123,2)</f>
        <v>0</v>
      </c>
      <c r="BL123" s="18" t="s">
        <v>133</v>
      </c>
      <c r="BM123" s="192" t="s">
        <v>1116</v>
      </c>
    </row>
    <row r="124" s="2" customFormat="1">
      <c r="A124" s="37"/>
      <c r="B124" s="38"/>
      <c r="C124" s="37"/>
      <c r="D124" s="194" t="s">
        <v>135</v>
      </c>
      <c r="E124" s="37"/>
      <c r="F124" s="195" t="s">
        <v>1115</v>
      </c>
      <c r="G124" s="37"/>
      <c r="H124" s="37"/>
      <c r="I124" s="196"/>
      <c r="J124" s="37"/>
      <c r="K124" s="37"/>
      <c r="L124" s="38"/>
      <c r="M124" s="197"/>
      <c r="N124" s="19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135</v>
      </c>
      <c r="AU124" s="18" t="s">
        <v>83</v>
      </c>
    </row>
    <row r="125" s="2" customFormat="1" ht="16.5" customHeight="1">
      <c r="A125" s="37"/>
      <c r="B125" s="179"/>
      <c r="C125" s="180" t="s">
        <v>148</v>
      </c>
      <c r="D125" s="180" t="s">
        <v>129</v>
      </c>
      <c r="E125" s="181" t="s">
        <v>1117</v>
      </c>
      <c r="F125" s="182" t="s">
        <v>1118</v>
      </c>
      <c r="G125" s="183" t="s">
        <v>567</v>
      </c>
      <c r="H125" s="184">
        <v>1</v>
      </c>
      <c r="I125" s="185"/>
      <c r="J125" s="186">
        <f>ROUND(I125*H125,2)</f>
        <v>0</v>
      </c>
      <c r="K125" s="187"/>
      <c r="L125" s="38"/>
      <c r="M125" s="188" t="s">
        <v>1</v>
      </c>
      <c r="N125" s="189" t="s">
        <v>39</v>
      </c>
      <c r="O125" s="7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2" t="s">
        <v>133</v>
      </c>
      <c r="AT125" s="192" t="s">
        <v>129</v>
      </c>
      <c r="AU125" s="192" t="s">
        <v>83</v>
      </c>
      <c r="AY125" s="18" t="s">
        <v>127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81</v>
      </c>
      <c r="BK125" s="193">
        <f>ROUND(I125*H125,2)</f>
        <v>0</v>
      </c>
      <c r="BL125" s="18" t="s">
        <v>133</v>
      </c>
      <c r="BM125" s="192" t="s">
        <v>1119</v>
      </c>
    </row>
    <row r="126" s="2" customFormat="1">
      <c r="A126" s="37"/>
      <c r="B126" s="38"/>
      <c r="C126" s="37"/>
      <c r="D126" s="194" t="s">
        <v>135</v>
      </c>
      <c r="E126" s="37"/>
      <c r="F126" s="195" t="s">
        <v>1118</v>
      </c>
      <c r="G126" s="37"/>
      <c r="H126" s="37"/>
      <c r="I126" s="196"/>
      <c r="J126" s="37"/>
      <c r="K126" s="37"/>
      <c r="L126" s="38"/>
      <c r="M126" s="197"/>
      <c r="N126" s="19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135</v>
      </c>
      <c r="AU126" s="18" t="s">
        <v>83</v>
      </c>
    </row>
    <row r="127" s="2" customFormat="1">
      <c r="A127" s="37"/>
      <c r="B127" s="38"/>
      <c r="C127" s="37"/>
      <c r="D127" s="194" t="s">
        <v>206</v>
      </c>
      <c r="E127" s="37"/>
      <c r="F127" s="222" t="s">
        <v>1120</v>
      </c>
      <c r="G127" s="37"/>
      <c r="H127" s="37"/>
      <c r="I127" s="196"/>
      <c r="J127" s="37"/>
      <c r="K127" s="37"/>
      <c r="L127" s="38"/>
      <c r="M127" s="197"/>
      <c r="N127" s="198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206</v>
      </c>
      <c r="AU127" s="18" t="s">
        <v>83</v>
      </c>
    </row>
    <row r="128" s="2" customFormat="1" ht="16.5" customHeight="1">
      <c r="A128" s="37"/>
      <c r="B128" s="179"/>
      <c r="C128" s="180" t="s">
        <v>133</v>
      </c>
      <c r="D128" s="180" t="s">
        <v>129</v>
      </c>
      <c r="E128" s="181" t="s">
        <v>1121</v>
      </c>
      <c r="F128" s="182" t="s">
        <v>1122</v>
      </c>
      <c r="G128" s="183" t="s">
        <v>567</v>
      </c>
      <c r="H128" s="184">
        <v>1</v>
      </c>
      <c r="I128" s="185"/>
      <c r="J128" s="186">
        <f>ROUND(I128*H128,2)</f>
        <v>0</v>
      </c>
      <c r="K128" s="187"/>
      <c r="L128" s="38"/>
      <c r="M128" s="188" t="s">
        <v>1</v>
      </c>
      <c r="N128" s="189" t="s">
        <v>39</v>
      </c>
      <c r="O128" s="7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133</v>
      </c>
      <c r="AT128" s="192" t="s">
        <v>129</v>
      </c>
      <c r="AU128" s="192" t="s">
        <v>83</v>
      </c>
      <c r="AY128" s="18" t="s">
        <v>127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81</v>
      </c>
      <c r="BK128" s="193">
        <f>ROUND(I128*H128,2)</f>
        <v>0</v>
      </c>
      <c r="BL128" s="18" t="s">
        <v>133</v>
      </c>
      <c r="BM128" s="192" t="s">
        <v>1123</v>
      </c>
    </row>
    <row r="129" s="2" customFormat="1">
      <c r="A129" s="37"/>
      <c r="B129" s="38"/>
      <c r="C129" s="37"/>
      <c r="D129" s="194" t="s">
        <v>135</v>
      </c>
      <c r="E129" s="37"/>
      <c r="F129" s="195" t="s">
        <v>1124</v>
      </c>
      <c r="G129" s="37"/>
      <c r="H129" s="37"/>
      <c r="I129" s="196"/>
      <c r="J129" s="37"/>
      <c r="K129" s="37"/>
      <c r="L129" s="38"/>
      <c r="M129" s="197"/>
      <c r="N129" s="19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135</v>
      </c>
      <c r="AU129" s="18" t="s">
        <v>83</v>
      </c>
    </row>
    <row r="130" s="2" customFormat="1" ht="16.5" customHeight="1">
      <c r="A130" s="37"/>
      <c r="B130" s="179"/>
      <c r="C130" s="180" t="s">
        <v>166</v>
      </c>
      <c r="D130" s="180" t="s">
        <v>129</v>
      </c>
      <c r="E130" s="181" t="s">
        <v>1125</v>
      </c>
      <c r="F130" s="182" t="s">
        <v>1126</v>
      </c>
      <c r="G130" s="183" t="s">
        <v>567</v>
      </c>
      <c r="H130" s="184">
        <v>1</v>
      </c>
      <c r="I130" s="185"/>
      <c r="J130" s="186">
        <f>ROUND(I130*H130,2)</f>
        <v>0</v>
      </c>
      <c r="K130" s="187"/>
      <c r="L130" s="38"/>
      <c r="M130" s="188" t="s">
        <v>1</v>
      </c>
      <c r="N130" s="189" t="s">
        <v>39</v>
      </c>
      <c r="O130" s="76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133</v>
      </c>
      <c r="AT130" s="192" t="s">
        <v>129</v>
      </c>
      <c r="AU130" s="192" t="s">
        <v>83</v>
      </c>
      <c r="AY130" s="18" t="s">
        <v>127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81</v>
      </c>
      <c r="BK130" s="193">
        <f>ROUND(I130*H130,2)</f>
        <v>0</v>
      </c>
      <c r="BL130" s="18" t="s">
        <v>133</v>
      </c>
      <c r="BM130" s="192" t="s">
        <v>1127</v>
      </c>
    </row>
    <row r="131" s="2" customFormat="1">
      <c r="A131" s="37"/>
      <c r="B131" s="38"/>
      <c r="C131" s="37"/>
      <c r="D131" s="194" t="s">
        <v>135</v>
      </c>
      <c r="E131" s="37"/>
      <c r="F131" s="195" t="s">
        <v>1126</v>
      </c>
      <c r="G131" s="37"/>
      <c r="H131" s="37"/>
      <c r="I131" s="196"/>
      <c r="J131" s="37"/>
      <c r="K131" s="37"/>
      <c r="L131" s="38"/>
      <c r="M131" s="197"/>
      <c r="N131" s="19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135</v>
      </c>
      <c r="AU131" s="18" t="s">
        <v>83</v>
      </c>
    </row>
    <row r="132" s="2" customFormat="1" ht="24.15" customHeight="1">
      <c r="A132" s="37"/>
      <c r="B132" s="179"/>
      <c r="C132" s="180" t="s">
        <v>172</v>
      </c>
      <c r="D132" s="180" t="s">
        <v>129</v>
      </c>
      <c r="E132" s="181" t="s">
        <v>1128</v>
      </c>
      <c r="F132" s="182" t="s">
        <v>1129</v>
      </c>
      <c r="G132" s="183" t="s">
        <v>567</v>
      </c>
      <c r="H132" s="184">
        <v>9</v>
      </c>
      <c r="I132" s="185"/>
      <c r="J132" s="186">
        <f>ROUND(I132*H132,2)</f>
        <v>0</v>
      </c>
      <c r="K132" s="187"/>
      <c r="L132" s="38"/>
      <c r="M132" s="188" t="s">
        <v>1</v>
      </c>
      <c r="N132" s="189" t="s">
        <v>39</v>
      </c>
      <c r="O132" s="7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133</v>
      </c>
      <c r="AT132" s="192" t="s">
        <v>129</v>
      </c>
      <c r="AU132" s="192" t="s">
        <v>83</v>
      </c>
      <c r="AY132" s="18" t="s">
        <v>127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81</v>
      </c>
      <c r="BK132" s="193">
        <f>ROUND(I132*H132,2)</f>
        <v>0</v>
      </c>
      <c r="BL132" s="18" t="s">
        <v>133</v>
      </c>
      <c r="BM132" s="192" t="s">
        <v>1130</v>
      </c>
    </row>
    <row r="133" s="2" customFormat="1">
      <c r="A133" s="37"/>
      <c r="B133" s="38"/>
      <c r="C133" s="37"/>
      <c r="D133" s="194" t="s">
        <v>135</v>
      </c>
      <c r="E133" s="37"/>
      <c r="F133" s="195" t="s">
        <v>1129</v>
      </c>
      <c r="G133" s="37"/>
      <c r="H133" s="37"/>
      <c r="I133" s="196"/>
      <c r="J133" s="37"/>
      <c r="K133" s="37"/>
      <c r="L133" s="38"/>
      <c r="M133" s="197"/>
      <c r="N133" s="19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135</v>
      </c>
      <c r="AU133" s="18" t="s">
        <v>83</v>
      </c>
    </row>
    <row r="134" s="2" customFormat="1" ht="16.5" customHeight="1">
      <c r="A134" s="37"/>
      <c r="B134" s="179"/>
      <c r="C134" s="180" t="s">
        <v>179</v>
      </c>
      <c r="D134" s="180" t="s">
        <v>129</v>
      </c>
      <c r="E134" s="181" t="s">
        <v>1131</v>
      </c>
      <c r="F134" s="182" t="s">
        <v>1132</v>
      </c>
      <c r="G134" s="183" t="s">
        <v>567</v>
      </c>
      <c r="H134" s="184">
        <v>1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39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133</v>
      </c>
      <c r="AT134" s="192" t="s">
        <v>129</v>
      </c>
      <c r="AU134" s="192" t="s">
        <v>83</v>
      </c>
      <c r="AY134" s="18" t="s">
        <v>127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81</v>
      </c>
      <c r="BK134" s="193">
        <f>ROUND(I134*H134,2)</f>
        <v>0</v>
      </c>
      <c r="BL134" s="18" t="s">
        <v>133</v>
      </c>
      <c r="BM134" s="192" t="s">
        <v>1133</v>
      </c>
    </row>
    <row r="135" s="2" customFormat="1">
      <c r="A135" s="37"/>
      <c r="B135" s="38"/>
      <c r="C135" s="37"/>
      <c r="D135" s="194" t="s">
        <v>135</v>
      </c>
      <c r="E135" s="37"/>
      <c r="F135" s="195" t="s">
        <v>1124</v>
      </c>
      <c r="G135" s="37"/>
      <c r="H135" s="37"/>
      <c r="I135" s="196"/>
      <c r="J135" s="37"/>
      <c r="K135" s="37"/>
      <c r="L135" s="38"/>
      <c r="M135" s="197"/>
      <c r="N135" s="19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135</v>
      </c>
      <c r="AU135" s="18" t="s">
        <v>83</v>
      </c>
    </row>
    <row r="136" s="2" customFormat="1" ht="16.5" customHeight="1">
      <c r="A136" s="37"/>
      <c r="B136" s="179"/>
      <c r="C136" s="180" t="s">
        <v>187</v>
      </c>
      <c r="D136" s="180" t="s">
        <v>129</v>
      </c>
      <c r="E136" s="181" t="s">
        <v>1134</v>
      </c>
      <c r="F136" s="182" t="s">
        <v>1135</v>
      </c>
      <c r="G136" s="183" t="s">
        <v>567</v>
      </c>
      <c r="H136" s="184">
        <v>1</v>
      </c>
      <c r="I136" s="185"/>
      <c r="J136" s="186">
        <f>ROUND(I136*H136,2)</f>
        <v>0</v>
      </c>
      <c r="K136" s="187"/>
      <c r="L136" s="38"/>
      <c r="M136" s="188" t="s">
        <v>1</v>
      </c>
      <c r="N136" s="189" t="s">
        <v>39</v>
      </c>
      <c r="O136" s="76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133</v>
      </c>
      <c r="AT136" s="192" t="s">
        <v>129</v>
      </c>
      <c r="AU136" s="192" t="s">
        <v>83</v>
      </c>
      <c r="AY136" s="18" t="s">
        <v>127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81</v>
      </c>
      <c r="BK136" s="193">
        <f>ROUND(I136*H136,2)</f>
        <v>0</v>
      </c>
      <c r="BL136" s="18" t="s">
        <v>133</v>
      </c>
      <c r="BM136" s="192" t="s">
        <v>1136</v>
      </c>
    </row>
    <row r="137" s="2" customFormat="1">
      <c r="A137" s="37"/>
      <c r="B137" s="38"/>
      <c r="C137" s="37"/>
      <c r="D137" s="194" t="s">
        <v>135</v>
      </c>
      <c r="E137" s="37"/>
      <c r="F137" s="195" t="s">
        <v>1135</v>
      </c>
      <c r="G137" s="37"/>
      <c r="H137" s="37"/>
      <c r="I137" s="196"/>
      <c r="J137" s="37"/>
      <c r="K137" s="37"/>
      <c r="L137" s="38"/>
      <c r="M137" s="197"/>
      <c r="N137" s="19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135</v>
      </c>
      <c r="AU137" s="18" t="s">
        <v>83</v>
      </c>
    </row>
    <row r="138" s="2" customFormat="1" ht="16.5" customHeight="1">
      <c r="A138" s="37"/>
      <c r="B138" s="179"/>
      <c r="C138" s="180" t="s">
        <v>194</v>
      </c>
      <c r="D138" s="180" t="s">
        <v>129</v>
      </c>
      <c r="E138" s="181" t="s">
        <v>1137</v>
      </c>
      <c r="F138" s="182" t="s">
        <v>1138</v>
      </c>
      <c r="G138" s="183" t="s">
        <v>567</v>
      </c>
      <c r="H138" s="184">
        <v>1</v>
      </c>
      <c r="I138" s="185"/>
      <c r="J138" s="186">
        <f>ROUND(I138*H138,2)</f>
        <v>0</v>
      </c>
      <c r="K138" s="187"/>
      <c r="L138" s="38"/>
      <c r="M138" s="188" t="s">
        <v>1</v>
      </c>
      <c r="N138" s="189" t="s">
        <v>39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133</v>
      </c>
      <c r="AT138" s="192" t="s">
        <v>129</v>
      </c>
      <c r="AU138" s="192" t="s">
        <v>83</v>
      </c>
      <c r="AY138" s="18" t="s">
        <v>127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81</v>
      </c>
      <c r="BK138" s="193">
        <f>ROUND(I138*H138,2)</f>
        <v>0</v>
      </c>
      <c r="BL138" s="18" t="s">
        <v>133</v>
      </c>
      <c r="BM138" s="192" t="s">
        <v>1139</v>
      </c>
    </row>
    <row r="139" s="2" customFormat="1">
      <c r="A139" s="37"/>
      <c r="B139" s="38"/>
      <c r="C139" s="37"/>
      <c r="D139" s="194" t="s">
        <v>135</v>
      </c>
      <c r="E139" s="37"/>
      <c r="F139" s="195" t="s">
        <v>1138</v>
      </c>
      <c r="G139" s="37"/>
      <c r="H139" s="37"/>
      <c r="I139" s="196"/>
      <c r="J139" s="37"/>
      <c r="K139" s="37"/>
      <c r="L139" s="38"/>
      <c r="M139" s="197"/>
      <c r="N139" s="19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135</v>
      </c>
      <c r="AU139" s="18" t="s">
        <v>83</v>
      </c>
    </row>
    <row r="140" s="2" customFormat="1">
      <c r="A140" s="37"/>
      <c r="B140" s="38"/>
      <c r="C140" s="37"/>
      <c r="D140" s="194" t="s">
        <v>206</v>
      </c>
      <c r="E140" s="37"/>
      <c r="F140" s="222" t="s">
        <v>1140</v>
      </c>
      <c r="G140" s="37"/>
      <c r="H140" s="37"/>
      <c r="I140" s="196"/>
      <c r="J140" s="37"/>
      <c r="K140" s="37"/>
      <c r="L140" s="38"/>
      <c r="M140" s="197"/>
      <c r="N140" s="19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206</v>
      </c>
      <c r="AU140" s="18" t="s">
        <v>83</v>
      </c>
    </row>
    <row r="141" s="2" customFormat="1" ht="16.5" customHeight="1">
      <c r="A141" s="37"/>
      <c r="B141" s="179"/>
      <c r="C141" s="180" t="s">
        <v>200</v>
      </c>
      <c r="D141" s="180" t="s">
        <v>129</v>
      </c>
      <c r="E141" s="181" t="s">
        <v>1141</v>
      </c>
      <c r="F141" s="182" t="s">
        <v>1142</v>
      </c>
      <c r="G141" s="183" t="s">
        <v>567</v>
      </c>
      <c r="H141" s="184">
        <v>1</v>
      </c>
      <c r="I141" s="185"/>
      <c r="J141" s="186">
        <f>ROUND(I141*H141,2)</f>
        <v>0</v>
      </c>
      <c r="K141" s="187"/>
      <c r="L141" s="38"/>
      <c r="M141" s="188" t="s">
        <v>1</v>
      </c>
      <c r="N141" s="189" t="s">
        <v>39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133</v>
      </c>
      <c r="AT141" s="192" t="s">
        <v>129</v>
      </c>
      <c r="AU141" s="192" t="s">
        <v>83</v>
      </c>
      <c r="AY141" s="18" t="s">
        <v>127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81</v>
      </c>
      <c r="BK141" s="193">
        <f>ROUND(I141*H141,2)</f>
        <v>0</v>
      </c>
      <c r="BL141" s="18" t="s">
        <v>133</v>
      </c>
      <c r="BM141" s="192" t="s">
        <v>1143</v>
      </c>
    </row>
    <row r="142" s="2" customFormat="1">
      <c r="A142" s="37"/>
      <c r="B142" s="38"/>
      <c r="C142" s="37"/>
      <c r="D142" s="194" t="s">
        <v>135</v>
      </c>
      <c r="E142" s="37"/>
      <c r="F142" s="195" t="s">
        <v>1144</v>
      </c>
      <c r="G142" s="37"/>
      <c r="H142" s="37"/>
      <c r="I142" s="196"/>
      <c r="J142" s="37"/>
      <c r="K142" s="37"/>
      <c r="L142" s="38"/>
      <c r="M142" s="197"/>
      <c r="N142" s="19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135</v>
      </c>
      <c r="AU142" s="18" t="s">
        <v>83</v>
      </c>
    </row>
    <row r="143" s="2" customFormat="1" ht="16.5" customHeight="1">
      <c r="A143" s="37"/>
      <c r="B143" s="179"/>
      <c r="C143" s="180" t="s">
        <v>209</v>
      </c>
      <c r="D143" s="180" t="s">
        <v>129</v>
      </c>
      <c r="E143" s="181" t="s">
        <v>1145</v>
      </c>
      <c r="F143" s="182" t="s">
        <v>1146</v>
      </c>
      <c r="G143" s="183" t="s">
        <v>567</v>
      </c>
      <c r="H143" s="184">
        <v>1</v>
      </c>
      <c r="I143" s="185"/>
      <c r="J143" s="186">
        <f>ROUND(I143*H143,2)</f>
        <v>0</v>
      </c>
      <c r="K143" s="187"/>
      <c r="L143" s="38"/>
      <c r="M143" s="188" t="s">
        <v>1</v>
      </c>
      <c r="N143" s="189" t="s">
        <v>39</v>
      </c>
      <c r="O143" s="7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133</v>
      </c>
      <c r="AT143" s="192" t="s">
        <v>129</v>
      </c>
      <c r="AU143" s="192" t="s">
        <v>83</v>
      </c>
      <c r="AY143" s="18" t="s">
        <v>127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81</v>
      </c>
      <c r="BK143" s="193">
        <f>ROUND(I143*H143,2)</f>
        <v>0</v>
      </c>
      <c r="BL143" s="18" t="s">
        <v>133</v>
      </c>
      <c r="BM143" s="192" t="s">
        <v>1147</v>
      </c>
    </row>
    <row r="144" s="2" customFormat="1">
      <c r="A144" s="37"/>
      <c r="B144" s="38"/>
      <c r="C144" s="37"/>
      <c r="D144" s="194" t="s">
        <v>135</v>
      </c>
      <c r="E144" s="37"/>
      <c r="F144" s="195" t="s">
        <v>1146</v>
      </c>
      <c r="G144" s="37"/>
      <c r="H144" s="37"/>
      <c r="I144" s="196"/>
      <c r="J144" s="37"/>
      <c r="K144" s="37"/>
      <c r="L144" s="38"/>
      <c r="M144" s="197"/>
      <c r="N144" s="19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135</v>
      </c>
      <c r="AU144" s="18" t="s">
        <v>83</v>
      </c>
    </row>
    <row r="145" s="2" customFormat="1" ht="16.5" customHeight="1">
      <c r="A145" s="37"/>
      <c r="B145" s="179"/>
      <c r="C145" s="180" t="s">
        <v>8</v>
      </c>
      <c r="D145" s="180" t="s">
        <v>129</v>
      </c>
      <c r="E145" s="181" t="s">
        <v>1148</v>
      </c>
      <c r="F145" s="182" t="s">
        <v>1149</v>
      </c>
      <c r="G145" s="183" t="s">
        <v>567</v>
      </c>
      <c r="H145" s="184">
        <v>1</v>
      </c>
      <c r="I145" s="185"/>
      <c r="J145" s="186">
        <f>ROUND(I145*H145,2)</f>
        <v>0</v>
      </c>
      <c r="K145" s="187"/>
      <c r="L145" s="38"/>
      <c r="M145" s="188" t="s">
        <v>1</v>
      </c>
      <c r="N145" s="189" t="s">
        <v>39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133</v>
      </c>
      <c r="AT145" s="192" t="s">
        <v>129</v>
      </c>
      <c r="AU145" s="192" t="s">
        <v>83</v>
      </c>
      <c r="AY145" s="18" t="s">
        <v>127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81</v>
      </c>
      <c r="BK145" s="193">
        <f>ROUND(I145*H145,2)</f>
        <v>0</v>
      </c>
      <c r="BL145" s="18" t="s">
        <v>133</v>
      </c>
      <c r="BM145" s="192" t="s">
        <v>1150</v>
      </c>
    </row>
    <row r="146" s="2" customFormat="1">
      <c r="A146" s="37"/>
      <c r="B146" s="38"/>
      <c r="C146" s="37"/>
      <c r="D146" s="194" t="s">
        <v>135</v>
      </c>
      <c r="E146" s="37"/>
      <c r="F146" s="195" t="s">
        <v>1149</v>
      </c>
      <c r="G146" s="37"/>
      <c r="H146" s="37"/>
      <c r="I146" s="196"/>
      <c r="J146" s="37"/>
      <c r="K146" s="37"/>
      <c r="L146" s="38"/>
      <c r="M146" s="197"/>
      <c r="N146" s="19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135</v>
      </c>
      <c r="AU146" s="18" t="s">
        <v>83</v>
      </c>
    </row>
    <row r="147" s="2" customFormat="1" ht="16.5" customHeight="1">
      <c r="A147" s="37"/>
      <c r="B147" s="179"/>
      <c r="C147" s="180" t="s">
        <v>224</v>
      </c>
      <c r="D147" s="180" t="s">
        <v>129</v>
      </c>
      <c r="E147" s="181" t="s">
        <v>1151</v>
      </c>
      <c r="F147" s="182" t="s">
        <v>1152</v>
      </c>
      <c r="G147" s="183" t="s">
        <v>567</v>
      </c>
      <c r="H147" s="184">
        <v>1</v>
      </c>
      <c r="I147" s="185"/>
      <c r="J147" s="186">
        <f>ROUND(I147*H147,2)</f>
        <v>0</v>
      </c>
      <c r="K147" s="187"/>
      <c r="L147" s="38"/>
      <c r="M147" s="188" t="s">
        <v>1</v>
      </c>
      <c r="N147" s="189" t="s">
        <v>39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133</v>
      </c>
      <c r="AT147" s="192" t="s">
        <v>129</v>
      </c>
      <c r="AU147" s="192" t="s">
        <v>83</v>
      </c>
      <c r="AY147" s="18" t="s">
        <v>127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81</v>
      </c>
      <c r="BK147" s="193">
        <f>ROUND(I147*H147,2)</f>
        <v>0</v>
      </c>
      <c r="BL147" s="18" t="s">
        <v>133</v>
      </c>
      <c r="BM147" s="192" t="s">
        <v>1153</v>
      </c>
    </row>
    <row r="148" s="2" customFormat="1">
      <c r="A148" s="37"/>
      <c r="B148" s="38"/>
      <c r="C148" s="37"/>
      <c r="D148" s="194" t="s">
        <v>135</v>
      </c>
      <c r="E148" s="37"/>
      <c r="F148" s="195" t="s">
        <v>1149</v>
      </c>
      <c r="G148" s="37"/>
      <c r="H148" s="37"/>
      <c r="I148" s="196"/>
      <c r="J148" s="37"/>
      <c r="K148" s="37"/>
      <c r="L148" s="38"/>
      <c r="M148" s="234"/>
      <c r="N148" s="235"/>
      <c r="O148" s="236"/>
      <c r="P148" s="236"/>
      <c r="Q148" s="236"/>
      <c r="R148" s="236"/>
      <c r="S148" s="236"/>
      <c r="T148" s="2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135</v>
      </c>
      <c r="AU148" s="18" t="s">
        <v>83</v>
      </c>
    </row>
    <row r="149" s="2" customFormat="1" ht="6.96" customHeight="1">
      <c r="A149" s="37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38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Forejtek</dc:creator>
  <cp:lastModifiedBy>Jiří Forejtek</cp:lastModifiedBy>
  <dcterms:created xsi:type="dcterms:W3CDTF">2024-02-16T12:43:08Z</dcterms:created>
  <dcterms:modified xsi:type="dcterms:W3CDTF">2024-02-16T12:43:13Z</dcterms:modified>
</cp:coreProperties>
</file>